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mejorninezcl-my.sharepoint.com/personal/micaza_servicioproteccion_gob_cl/Documents/Escritorio/Registro colaboradores/Web/Fiscalizacion/2026/"/>
    </mc:Choice>
  </mc:AlternateContent>
  <xr:revisionPtr revIDLastSave="842" documentId="13_ncr:1_{1B7BC3ED-997B-416E-BEEA-7068C26BB56D}" xr6:coauthVersionLast="47" xr6:coauthVersionMax="47" xr10:uidLastSave="{DCBC84E3-83C6-4595-B33C-3B48E75C7EC9}"/>
  <bookViews>
    <workbookView xWindow="-28920" yWindow="-120" windowWidth="29040" windowHeight="15720" tabRatio="675" activeTab="2" xr2:uid="{16F95F3E-D1BF-4120-ACAC-C0306DE9B77A}"/>
  </bookViews>
  <sheets>
    <sheet name="NOTAS" sheetId="3" r:id="rId1"/>
    <sheet name="REGISTRO_FISCALIZACIONES" sheetId="2" r:id="rId2"/>
    <sheet name="REGISTRO_SANCIONES" sheetId="1" r:id="rId3"/>
    <sheet name="DATA" sheetId="5" state="hidden" r:id="rId4"/>
    <sheet name="TD" sheetId="4" state="hidden" r:id="rId5"/>
  </sheets>
  <externalReferences>
    <externalReference r:id="rId6"/>
  </externalReferences>
  <definedNames>
    <definedName name="_56F9DC9755BA473782653E2940F9FormId">"TZDlj0gkw0KBXL6ALPqTlcxnhpExq6lLkT2V9ZelJOJUM0tFUE5WMDFHWFZaSktRRlIyMkJFRUxHUyQlQCN0PWcu"</definedName>
    <definedName name="_56F9DC9755BA473782653E2940F9ResponseSheet">"Form1"</definedName>
    <definedName name="_56F9DC9755BA473782653E2940F9SourceDocId">"{081ba836-84c3-42f9-b17b-64c7607fda8a}"</definedName>
    <definedName name="_xlnm._FilterDatabase" localSheetId="2" hidden="1">REGISTRO_SANCIONES!$B$9:$L$139</definedName>
    <definedName name="Listado_web" localSheetId="0">#REF!</definedName>
    <definedName name="Listado_web">#REF!</definedName>
  </definedNames>
  <calcPr calcId="191029"/>
  <pivotCaches>
    <pivotCache cacheId="5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5" l="1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132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8" i="5"/>
  <c r="J459" i="5"/>
  <c r="J460" i="5"/>
  <c r="J461" i="5"/>
  <c r="J462" i="5"/>
  <c r="J463" i="5"/>
  <c r="J464" i="5"/>
  <c r="J465" i="5"/>
  <c r="J466" i="5"/>
  <c r="J468" i="5"/>
  <c r="J467" i="5"/>
  <c r="J469" i="5"/>
  <c r="J470" i="5"/>
  <c r="J471" i="5"/>
  <c r="J472" i="5"/>
  <c r="J473" i="5"/>
  <c r="J474" i="5"/>
  <c r="J475" i="5"/>
  <c r="J455" i="5"/>
  <c r="J456" i="5"/>
  <c r="J457" i="5"/>
  <c r="J476" i="5"/>
  <c r="J479" i="5"/>
  <c r="J477" i="5"/>
  <c r="J478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2435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93" i="5"/>
  <c r="J894" i="5"/>
  <c r="J895" i="5"/>
  <c r="J896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937" i="5"/>
  <c r="J938" i="5"/>
  <c r="J939" i="5"/>
  <c r="J940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81" i="5"/>
  <c r="J982" i="5"/>
  <c r="J983" i="5"/>
  <c r="J984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J1002" i="5"/>
  <c r="J1003" i="5"/>
  <c r="J1004" i="5"/>
  <c r="J1005" i="5"/>
  <c r="J1006" i="5"/>
  <c r="J1007" i="5"/>
  <c r="J1008" i="5"/>
  <c r="J1009" i="5"/>
  <c r="J1010" i="5"/>
  <c r="J1011" i="5"/>
  <c r="J1012" i="5"/>
  <c r="J1013" i="5"/>
  <c r="J1014" i="5"/>
  <c r="J1015" i="5"/>
  <c r="J1016" i="5"/>
  <c r="J1017" i="5"/>
  <c r="J1018" i="5"/>
  <c r="J1019" i="5"/>
  <c r="J1020" i="5"/>
  <c r="J1021" i="5"/>
  <c r="J1022" i="5"/>
  <c r="J1023" i="5"/>
  <c r="J1024" i="5"/>
  <c r="J1025" i="5"/>
  <c r="J1026" i="5"/>
  <c r="J1027" i="5"/>
  <c r="J1028" i="5"/>
  <c r="J1029" i="5"/>
  <c r="J1030" i="5"/>
  <c r="J1031" i="5"/>
  <c r="J1032" i="5"/>
  <c r="J1033" i="5"/>
  <c r="J1034" i="5"/>
  <c r="J1035" i="5"/>
  <c r="J1036" i="5"/>
  <c r="J1037" i="5"/>
  <c r="J1038" i="5"/>
  <c r="J1039" i="5"/>
  <c r="J1040" i="5"/>
  <c r="J1041" i="5"/>
  <c r="J1042" i="5"/>
  <c r="J1043" i="5"/>
  <c r="J1044" i="5"/>
  <c r="J1045" i="5"/>
  <c r="J1046" i="5"/>
  <c r="J1047" i="5"/>
  <c r="J1048" i="5"/>
  <c r="J1049" i="5"/>
  <c r="J1050" i="5"/>
  <c r="J1051" i="5"/>
  <c r="J1052" i="5"/>
  <c r="J1053" i="5"/>
  <c r="J1054" i="5"/>
  <c r="J1055" i="5"/>
  <c r="J1056" i="5"/>
  <c r="J1057" i="5"/>
  <c r="J1058" i="5"/>
  <c r="J1059" i="5"/>
  <c r="J1060" i="5"/>
  <c r="J1061" i="5"/>
  <c r="J1062" i="5"/>
  <c r="J1063" i="5"/>
  <c r="J1064" i="5"/>
  <c r="J1065" i="5"/>
  <c r="J1066" i="5"/>
  <c r="J1067" i="5"/>
  <c r="J1068" i="5"/>
  <c r="J1069" i="5"/>
  <c r="J1070" i="5"/>
  <c r="J1071" i="5"/>
  <c r="J1072" i="5"/>
  <c r="J1073" i="5"/>
  <c r="J1074" i="5"/>
  <c r="J1075" i="5"/>
  <c r="J1076" i="5"/>
  <c r="J1077" i="5"/>
  <c r="J1078" i="5"/>
  <c r="J1079" i="5"/>
  <c r="J1080" i="5"/>
  <c r="J1081" i="5"/>
  <c r="J1082" i="5"/>
  <c r="J1083" i="5"/>
  <c r="J1084" i="5"/>
  <c r="J1085" i="5"/>
  <c r="J1086" i="5"/>
  <c r="J1087" i="5"/>
  <c r="J1088" i="5"/>
  <c r="J1089" i="5"/>
  <c r="J1090" i="5"/>
  <c r="J1091" i="5"/>
  <c r="J1092" i="5"/>
  <c r="J1093" i="5"/>
  <c r="J1094" i="5"/>
  <c r="J1095" i="5"/>
  <c r="J1096" i="5"/>
  <c r="J1097" i="5"/>
  <c r="J1098" i="5"/>
  <c r="J1099" i="5"/>
  <c r="J1100" i="5"/>
  <c r="J1101" i="5"/>
  <c r="J1102" i="5"/>
  <c r="J1103" i="5"/>
  <c r="J1104" i="5"/>
  <c r="J1105" i="5"/>
  <c r="J1106" i="5"/>
  <c r="J1107" i="5"/>
  <c r="J1108" i="5"/>
  <c r="J1109" i="5"/>
  <c r="J1110" i="5"/>
  <c r="J1111" i="5"/>
  <c r="J1112" i="5"/>
  <c r="J1113" i="5"/>
  <c r="J1114" i="5"/>
  <c r="J1115" i="5"/>
  <c r="J1116" i="5"/>
  <c r="J1117" i="5"/>
  <c r="J1118" i="5"/>
  <c r="J1119" i="5"/>
  <c r="J1120" i="5"/>
  <c r="J1121" i="5"/>
  <c r="J1122" i="5"/>
  <c r="J1123" i="5"/>
  <c r="J1124" i="5"/>
  <c r="J1125" i="5"/>
  <c r="J1126" i="5"/>
  <c r="J1127" i="5"/>
  <c r="J1128" i="5"/>
  <c r="J1129" i="5"/>
  <c r="J1130" i="5"/>
  <c r="J1131" i="5"/>
  <c r="J1132" i="5"/>
  <c r="J1133" i="5"/>
  <c r="J1134" i="5"/>
  <c r="J1135" i="5"/>
  <c r="J1136" i="5"/>
  <c r="J1137" i="5"/>
  <c r="J1138" i="5"/>
  <c r="J1139" i="5"/>
  <c r="J1140" i="5"/>
  <c r="J1141" i="5"/>
  <c r="J1142" i="5"/>
  <c r="J1143" i="5"/>
  <c r="J1144" i="5"/>
  <c r="J1145" i="5"/>
  <c r="J1146" i="5"/>
  <c r="J1147" i="5"/>
  <c r="J1148" i="5"/>
  <c r="J1149" i="5"/>
  <c r="J1150" i="5"/>
  <c r="J1151" i="5"/>
  <c r="J1152" i="5"/>
  <c r="J1153" i="5"/>
  <c r="J1154" i="5"/>
  <c r="J1155" i="5"/>
  <c r="J1156" i="5"/>
  <c r="J1157" i="5"/>
  <c r="J1158" i="5"/>
  <c r="J1159" i="5"/>
  <c r="J1160" i="5"/>
  <c r="J1161" i="5"/>
  <c r="J1162" i="5"/>
  <c r="J1163" i="5"/>
  <c r="J1164" i="5"/>
  <c r="J1165" i="5"/>
  <c r="J1166" i="5"/>
  <c r="J1167" i="5"/>
  <c r="J1168" i="5"/>
  <c r="J1169" i="5"/>
  <c r="J1170" i="5"/>
  <c r="J1171" i="5"/>
  <c r="J1172" i="5"/>
  <c r="J1173" i="5"/>
  <c r="J1174" i="5"/>
  <c r="J1175" i="5"/>
  <c r="J1176" i="5"/>
  <c r="J1177" i="5"/>
  <c r="J1178" i="5"/>
  <c r="J1179" i="5"/>
  <c r="J1180" i="5"/>
  <c r="J1181" i="5"/>
  <c r="J1182" i="5"/>
  <c r="J1183" i="5"/>
  <c r="J1184" i="5"/>
  <c r="J1185" i="5"/>
  <c r="J1186" i="5"/>
  <c r="J1187" i="5"/>
  <c r="J1188" i="5"/>
  <c r="J1189" i="5"/>
  <c r="J1190" i="5"/>
  <c r="J1191" i="5"/>
  <c r="J1192" i="5"/>
  <c r="J1193" i="5"/>
  <c r="J1194" i="5"/>
  <c r="J1195" i="5"/>
  <c r="J1196" i="5"/>
  <c r="J1197" i="5"/>
  <c r="J1198" i="5"/>
  <c r="J1199" i="5"/>
  <c r="J1200" i="5"/>
  <c r="J1201" i="5"/>
  <c r="J1202" i="5"/>
  <c r="J1203" i="5"/>
  <c r="J1204" i="5"/>
  <c r="J1205" i="5"/>
  <c r="J1206" i="5"/>
  <c r="J1207" i="5"/>
  <c r="J1208" i="5"/>
  <c r="J1209" i="5"/>
  <c r="J1210" i="5"/>
  <c r="J1211" i="5"/>
  <c r="J1212" i="5"/>
  <c r="J1213" i="5"/>
  <c r="J1214" i="5"/>
  <c r="J1215" i="5"/>
  <c r="J1216" i="5"/>
  <c r="J1217" i="5"/>
  <c r="J1218" i="5"/>
  <c r="J1219" i="5"/>
  <c r="J1220" i="5"/>
  <c r="J1221" i="5"/>
  <c r="J1222" i="5"/>
  <c r="J1223" i="5"/>
  <c r="J1224" i="5"/>
  <c r="J1226" i="5"/>
  <c r="J1225" i="5"/>
  <c r="J1227" i="5"/>
  <c r="J1228" i="5"/>
  <c r="J1229" i="5"/>
  <c r="J1230" i="5"/>
  <c r="J1233" i="5"/>
  <c r="J1231" i="5"/>
  <c r="J1234" i="5"/>
  <c r="J1232" i="5"/>
  <c r="J1236" i="5"/>
  <c r="J1237" i="5"/>
  <c r="J1238" i="5"/>
  <c r="J1239" i="5"/>
  <c r="J1241" i="5"/>
  <c r="J1240" i="5"/>
  <c r="J1242" i="5"/>
  <c r="J1244" i="5"/>
  <c r="J1243" i="5"/>
  <c r="J1247" i="5"/>
  <c r="J1245" i="5"/>
  <c r="J1246" i="5"/>
  <c r="J1249" i="5"/>
  <c r="J1251" i="5"/>
  <c r="J1248" i="5"/>
  <c r="J1253" i="5"/>
  <c r="J1252" i="5"/>
  <c r="J1254" i="5"/>
  <c r="J1255" i="5"/>
  <c r="J1257" i="5"/>
  <c r="J1259" i="5"/>
  <c r="J1256" i="5"/>
  <c r="J1260" i="5"/>
  <c r="J1262" i="5"/>
  <c r="J1261" i="5"/>
  <c r="J1263" i="5"/>
  <c r="J1264" i="5"/>
  <c r="J1266" i="5"/>
  <c r="J1265" i="5"/>
  <c r="J1268" i="5"/>
  <c r="J1267" i="5"/>
  <c r="J1269" i="5"/>
  <c r="J1270" i="5"/>
  <c r="J1271" i="5"/>
  <c r="J1272" i="5"/>
  <c r="J1273" i="5"/>
  <c r="J1274" i="5"/>
  <c r="J1275" i="5"/>
  <c r="J1277" i="5"/>
  <c r="J1279" i="5"/>
  <c r="J1280" i="5"/>
  <c r="J1281" i="5"/>
  <c r="J1283" i="5"/>
  <c r="J1284" i="5"/>
  <c r="J1276" i="5"/>
  <c r="J1287" i="5"/>
  <c r="J1289" i="5"/>
  <c r="J1288" i="5"/>
  <c r="J1290" i="5"/>
  <c r="J1278" i="5"/>
  <c r="J1285" i="5"/>
  <c r="J1293" i="5"/>
  <c r="J1294" i="5"/>
  <c r="J1250" i="5"/>
  <c r="J1291" i="5"/>
  <c r="J1298" i="5"/>
  <c r="J1299" i="5"/>
  <c r="J1300" i="5"/>
  <c r="J1235" i="5"/>
  <c r="J1292" i="5"/>
  <c r="J1258" i="5"/>
  <c r="J1295" i="5"/>
  <c r="J1296" i="5"/>
  <c r="J1282" i="5"/>
  <c r="J1286" i="5"/>
  <c r="J1297" i="5"/>
  <c r="J1301" i="5"/>
  <c r="J1302" i="5"/>
  <c r="J1303" i="5"/>
  <c r="J1456" i="5"/>
  <c r="J1592" i="5"/>
  <c r="J1607" i="5"/>
  <c r="J1630" i="5"/>
  <c r="J1633" i="5"/>
  <c r="J1634" i="5"/>
  <c r="J1313" i="5"/>
  <c r="J1338" i="5"/>
  <c r="J1430" i="5"/>
  <c r="J1433" i="5"/>
  <c r="J1436" i="5"/>
  <c r="J1437" i="5"/>
  <c r="J1475" i="5"/>
  <c r="J1483" i="5"/>
  <c r="J1484" i="5"/>
  <c r="J1498" i="5"/>
  <c r="J1499" i="5"/>
  <c r="J1500" i="5"/>
  <c r="J1461" i="5"/>
  <c r="J1501" i="5"/>
  <c r="J1513" i="5"/>
  <c r="J1514" i="5"/>
  <c r="J1515" i="5"/>
  <c r="J1521" i="5"/>
  <c r="J1465" i="5"/>
  <c r="J1468" i="5"/>
  <c r="J1527" i="5"/>
  <c r="J1528" i="5"/>
  <c r="J1529" i="5"/>
  <c r="J1469" i="5"/>
  <c r="J1476" i="5"/>
  <c r="J1477" i="5"/>
  <c r="J1535" i="5"/>
  <c r="J1538" i="5"/>
  <c r="J1539" i="5"/>
  <c r="J1485" i="5"/>
  <c r="J1486" i="5"/>
  <c r="J1543" i="5"/>
  <c r="J1544" i="5"/>
  <c r="J1545" i="5"/>
  <c r="J1490" i="5"/>
  <c r="J1491" i="5"/>
  <c r="J1548" i="5"/>
  <c r="J1549" i="5"/>
  <c r="J1550" i="5"/>
  <c r="J1551" i="5"/>
  <c r="J1502" i="5"/>
  <c r="J1503" i="5"/>
  <c r="J1554" i="5"/>
  <c r="J1555" i="5"/>
  <c r="J1506" i="5"/>
  <c r="J1556" i="5"/>
  <c r="J1561" i="5"/>
  <c r="J1507" i="5"/>
  <c r="J1567" i="5"/>
  <c r="J1568" i="5"/>
  <c r="J1578" i="5"/>
  <c r="J1602" i="5"/>
  <c r="J1603" i="5"/>
  <c r="J1613" i="5"/>
  <c r="J1614" i="5"/>
  <c r="J1516" i="5"/>
  <c r="J1619" i="5"/>
  <c r="J1624" i="5"/>
  <c r="J1517" i="5"/>
  <c r="J1625" i="5"/>
  <c r="J1631" i="5"/>
  <c r="J1522" i="5"/>
  <c r="J1304" i="5"/>
  <c r="J1305" i="5"/>
  <c r="J1306" i="5"/>
  <c r="J1307" i="5"/>
  <c r="J1308" i="5"/>
  <c r="J1309" i="5"/>
  <c r="J1310" i="5"/>
  <c r="J1311" i="5"/>
  <c r="J1312" i="5"/>
  <c r="J1314" i="5"/>
  <c r="J1315" i="5"/>
  <c r="J1316" i="5"/>
  <c r="J1317" i="5"/>
  <c r="J1318" i="5"/>
  <c r="J1319" i="5"/>
  <c r="J1320" i="5"/>
  <c r="J1321" i="5"/>
  <c r="J1322" i="5"/>
  <c r="J1323" i="5"/>
  <c r="J1324" i="5"/>
  <c r="J1325" i="5"/>
  <c r="J1326" i="5"/>
  <c r="J1327" i="5"/>
  <c r="J1328" i="5"/>
  <c r="J1329" i="5"/>
  <c r="J1330" i="5"/>
  <c r="J1331" i="5"/>
  <c r="J1332" i="5"/>
  <c r="J1333" i="5"/>
  <c r="J1334" i="5"/>
  <c r="J1335" i="5"/>
  <c r="J1336" i="5"/>
  <c r="J1337" i="5"/>
  <c r="J1339" i="5"/>
  <c r="J1340" i="5"/>
  <c r="J1341" i="5"/>
  <c r="J1342" i="5"/>
  <c r="J1343" i="5"/>
  <c r="J1344" i="5"/>
  <c r="J1345" i="5"/>
  <c r="J1346" i="5"/>
  <c r="J1347" i="5"/>
  <c r="J1348" i="5"/>
  <c r="J1349" i="5"/>
  <c r="J1350" i="5"/>
  <c r="J1351" i="5"/>
  <c r="J1352" i="5"/>
  <c r="J1353" i="5"/>
  <c r="J1354" i="5"/>
  <c r="J1355" i="5"/>
  <c r="J1356" i="5"/>
  <c r="J1357" i="5"/>
  <c r="J1358" i="5"/>
  <c r="J1359" i="5"/>
  <c r="J1360" i="5"/>
  <c r="J1361" i="5"/>
  <c r="J1362" i="5"/>
  <c r="J1363" i="5"/>
  <c r="J1364" i="5"/>
  <c r="J1365" i="5"/>
  <c r="J1366" i="5"/>
  <c r="J1367" i="5"/>
  <c r="J1368" i="5"/>
  <c r="J1369" i="5"/>
  <c r="J1370" i="5"/>
  <c r="J1371" i="5"/>
  <c r="J1372" i="5"/>
  <c r="J1373" i="5"/>
  <c r="J1374" i="5"/>
  <c r="J1375" i="5"/>
  <c r="J1376" i="5"/>
  <c r="J1377" i="5"/>
  <c r="J1378" i="5"/>
  <c r="J1379" i="5"/>
  <c r="J1380" i="5"/>
  <c r="J1381" i="5"/>
  <c r="J1382" i="5"/>
  <c r="J1383" i="5"/>
  <c r="J1384" i="5"/>
  <c r="J1385" i="5"/>
  <c r="J1386" i="5"/>
  <c r="J1387" i="5"/>
  <c r="J1388" i="5"/>
  <c r="J1389" i="5"/>
  <c r="J1390" i="5"/>
  <c r="J1391" i="5"/>
  <c r="J1392" i="5"/>
  <c r="J1393" i="5"/>
  <c r="J1394" i="5"/>
  <c r="J1395" i="5"/>
  <c r="J1396" i="5"/>
  <c r="J1397" i="5"/>
  <c r="J1398" i="5"/>
  <c r="J1399" i="5"/>
  <c r="J1400" i="5"/>
  <c r="J1401" i="5"/>
  <c r="J1402" i="5"/>
  <c r="J1403" i="5"/>
  <c r="J1404" i="5"/>
  <c r="J1405" i="5"/>
  <c r="J1406" i="5"/>
  <c r="J1407" i="5"/>
  <c r="J1408" i="5"/>
  <c r="J1409" i="5"/>
  <c r="J1410" i="5"/>
  <c r="J1411" i="5"/>
  <c r="J1412" i="5"/>
  <c r="J1413" i="5"/>
  <c r="J1414" i="5"/>
  <c r="J1415" i="5"/>
  <c r="J1416" i="5"/>
  <c r="J1417" i="5"/>
  <c r="J1418" i="5"/>
  <c r="J1419" i="5"/>
  <c r="J1420" i="5"/>
  <c r="J1421" i="5"/>
  <c r="J1422" i="5"/>
  <c r="J1423" i="5"/>
  <c r="J1424" i="5"/>
  <c r="J1425" i="5"/>
  <c r="J1426" i="5"/>
  <c r="J1427" i="5"/>
  <c r="J1428" i="5"/>
  <c r="J1429" i="5"/>
  <c r="J1431" i="5"/>
  <c r="J1432" i="5"/>
  <c r="J1434" i="5"/>
  <c r="J1435" i="5"/>
  <c r="J1438" i="5"/>
  <c r="J1439" i="5"/>
  <c r="J1440" i="5"/>
  <c r="J1441" i="5"/>
  <c r="J1442" i="5"/>
  <c r="J1443" i="5"/>
  <c r="J1444" i="5"/>
  <c r="J1445" i="5"/>
  <c r="J1446" i="5"/>
  <c r="J1447" i="5"/>
  <c r="J1448" i="5"/>
  <c r="J1449" i="5"/>
  <c r="J1450" i="5"/>
  <c r="J1451" i="5"/>
  <c r="J1452" i="5"/>
  <c r="J1453" i="5"/>
  <c r="J1454" i="5"/>
  <c r="J1455" i="5"/>
  <c r="J1523" i="5"/>
  <c r="J1457" i="5"/>
  <c r="J1530" i="5"/>
  <c r="J1458" i="5"/>
  <c r="J1459" i="5"/>
  <c r="J1460" i="5"/>
  <c r="J1462" i="5"/>
  <c r="J1531" i="5"/>
  <c r="J1463" i="5"/>
  <c r="J1464" i="5"/>
  <c r="J1532" i="5"/>
  <c r="J1466" i="5"/>
  <c r="J1467" i="5"/>
  <c r="J1533" i="5"/>
  <c r="J1470" i="5"/>
  <c r="J1471" i="5"/>
  <c r="J1540" i="5"/>
  <c r="J1472" i="5"/>
  <c r="J1473" i="5"/>
  <c r="J1541" i="5"/>
  <c r="J1474" i="5"/>
  <c r="J1478" i="5"/>
  <c r="J1479" i="5"/>
  <c r="J1546" i="5"/>
  <c r="J1480" i="5"/>
  <c r="J1481" i="5"/>
  <c r="J1547" i="5"/>
  <c r="J1482" i="5"/>
  <c r="J1487" i="5"/>
  <c r="J1552" i="5"/>
  <c r="J1488" i="5"/>
  <c r="J1489" i="5"/>
  <c r="J1557" i="5"/>
  <c r="J1492" i="5"/>
  <c r="J1493" i="5"/>
  <c r="J1558" i="5"/>
  <c r="J1494" i="5"/>
  <c r="J1563" i="5"/>
  <c r="J1495" i="5"/>
  <c r="J1496" i="5"/>
  <c r="J1497" i="5"/>
  <c r="J1504" i="5"/>
  <c r="J1569" i="5"/>
  <c r="J1505" i="5"/>
  <c r="J1508" i="5"/>
  <c r="J1509" i="5"/>
  <c r="J1510" i="5"/>
  <c r="J1570" i="5"/>
  <c r="J1511" i="5"/>
  <c r="J1512" i="5"/>
  <c r="J1573" i="5"/>
  <c r="J1518" i="5"/>
  <c r="J1574" i="5"/>
  <c r="J1519" i="5"/>
  <c r="J1520" i="5"/>
  <c r="J1579" i="5"/>
  <c r="J1524" i="5"/>
  <c r="J1525" i="5"/>
  <c r="J1526" i="5"/>
  <c r="J1534" i="5"/>
  <c r="J1536" i="5"/>
  <c r="J1537" i="5"/>
  <c r="J1542" i="5"/>
  <c r="J1559" i="5"/>
  <c r="J1580" i="5"/>
  <c r="J1560" i="5"/>
  <c r="J1562" i="5"/>
  <c r="J1585" i="5"/>
  <c r="J1564" i="5"/>
  <c r="J1565" i="5"/>
  <c r="J1566" i="5"/>
  <c r="J1571" i="5"/>
  <c r="J1586" i="5"/>
  <c r="J1572" i="5"/>
  <c r="J1593" i="5"/>
  <c r="J1575" i="5"/>
  <c r="J1594" i="5"/>
  <c r="J1576" i="5"/>
  <c r="J1577" i="5"/>
  <c r="J1581" i="5"/>
  <c r="J1598" i="5"/>
  <c r="J1582" i="5"/>
  <c r="J1599" i="5"/>
  <c r="J1583" i="5"/>
  <c r="J1584" i="5"/>
  <c r="J1587" i="5"/>
  <c r="J1588" i="5"/>
  <c r="J1604" i="5"/>
  <c r="J1589" i="5"/>
  <c r="J1608" i="5"/>
  <c r="J1590" i="5"/>
  <c r="J1591" i="5"/>
  <c r="J1595" i="5"/>
  <c r="J1615" i="5"/>
  <c r="J1616" i="5"/>
  <c r="J1596" i="5"/>
  <c r="J1597" i="5"/>
  <c r="J1600" i="5"/>
  <c r="J1620" i="5"/>
  <c r="J1601" i="5"/>
  <c r="J1605" i="5"/>
  <c r="J1606" i="5"/>
  <c r="J1621" i="5"/>
  <c r="J1626" i="5"/>
  <c r="J1609" i="5"/>
  <c r="J1610" i="5"/>
  <c r="J1627" i="5"/>
  <c r="J1612" i="5"/>
  <c r="J1632" i="5"/>
  <c r="J1617" i="5"/>
  <c r="J1618" i="5"/>
  <c r="J1553" i="5"/>
  <c r="J1622" i="5"/>
  <c r="J1623" i="5"/>
  <c r="J1628" i="5"/>
  <c r="J1611" i="5"/>
  <c r="J1629" i="5"/>
  <c r="J1784" i="5"/>
  <c r="J1785" i="5"/>
  <c r="J1786" i="5"/>
  <c r="J1787" i="5"/>
  <c r="J1788" i="5"/>
  <c r="J1789" i="5"/>
  <c r="J1790" i="5"/>
  <c r="J1791" i="5"/>
  <c r="J1792" i="5"/>
  <c r="J1793" i="5"/>
  <c r="J1794" i="5"/>
  <c r="J1795" i="5"/>
  <c r="J1796" i="5"/>
  <c r="J1797" i="5"/>
  <c r="J1798" i="5"/>
  <c r="J1799" i="5"/>
  <c r="J1800" i="5"/>
  <c r="J1801" i="5"/>
  <c r="J1802" i="5"/>
  <c r="J1803" i="5"/>
  <c r="J1804" i="5"/>
  <c r="J1805" i="5"/>
  <c r="J1806" i="5"/>
  <c r="J1807" i="5"/>
  <c r="J1808" i="5"/>
  <c r="J1809" i="5"/>
  <c r="J1810" i="5"/>
  <c r="J1811" i="5"/>
  <c r="J1812" i="5"/>
  <c r="J1813" i="5"/>
  <c r="J1814" i="5"/>
  <c r="J1815" i="5"/>
  <c r="J1816" i="5"/>
  <c r="J1817" i="5"/>
  <c r="J1818" i="5"/>
  <c r="J1819" i="5"/>
  <c r="J1820" i="5"/>
  <c r="J1821" i="5"/>
  <c r="J1822" i="5"/>
  <c r="J1823" i="5"/>
  <c r="J1824" i="5"/>
  <c r="J1825" i="5"/>
  <c r="J1826" i="5"/>
  <c r="J1827" i="5"/>
  <c r="J1828" i="5"/>
  <c r="J1829" i="5"/>
  <c r="J1830" i="5"/>
  <c r="J1831" i="5"/>
  <c r="J1832" i="5"/>
  <c r="J1833" i="5"/>
  <c r="J1834" i="5"/>
  <c r="J1835" i="5"/>
  <c r="J1836" i="5"/>
  <c r="J1837" i="5"/>
  <c r="J1838" i="5"/>
  <c r="J1839" i="5"/>
  <c r="J1840" i="5"/>
  <c r="J1841" i="5"/>
  <c r="J1842" i="5"/>
  <c r="J1843" i="5"/>
  <c r="J1844" i="5"/>
  <c r="J1845" i="5"/>
  <c r="J1846" i="5"/>
  <c r="J1847" i="5"/>
  <c r="J1848" i="5"/>
  <c r="J1849" i="5"/>
  <c r="J1850" i="5"/>
  <c r="J1851" i="5"/>
  <c r="J1852" i="5"/>
  <c r="J1853" i="5"/>
  <c r="J1854" i="5"/>
  <c r="J1855" i="5"/>
  <c r="J1856" i="5"/>
  <c r="J1857" i="5"/>
  <c r="J1858" i="5"/>
  <c r="J1859" i="5"/>
  <c r="J1860" i="5"/>
  <c r="J1861" i="5"/>
  <c r="J1862" i="5"/>
  <c r="J1863" i="5"/>
  <c r="J1864" i="5"/>
  <c r="J1865" i="5"/>
  <c r="J1866" i="5"/>
  <c r="J1867" i="5"/>
  <c r="J1868" i="5"/>
  <c r="J1869" i="5"/>
  <c r="J1870" i="5"/>
  <c r="J1871" i="5"/>
  <c r="J1872" i="5"/>
  <c r="J1873" i="5"/>
  <c r="J1874" i="5"/>
  <c r="J1875" i="5"/>
  <c r="J1876" i="5"/>
  <c r="J1877" i="5"/>
  <c r="J1878" i="5"/>
  <c r="J1879" i="5"/>
  <c r="J1880" i="5"/>
  <c r="J1881" i="5"/>
  <c r="J1882" i="5"/>
  <c r="J1883" i="5"/>
  <c r="J1884" i="5"/>
  <c r="J1885" i="5"/>
  <c r="J1886" i="5"/>
  <c r="J1887" i="5"/>
  <c r="J1888" i="5"/>
  <c r="J1889" i="5"/>
  <c r="J1890" i="5"/>
  <c r="J1891" i="5"/>
  <c r="J1892" i="5"/>
  <c r="J1893" i="5"/>
  <c r="J1894" i="5"/>
  <c r="J1895" i="5"/>
  <c r="J1896" i="5"/>
  <c r="J1897" i="5"/>
  <c r="J1898" i="5"/>
  <c r="J1899" i="5"/>
  <c r="J1900" i="5"/>
  <c r="J1901" i="5"/>
  <c r="J1902" i="5"/>
  <c r="J1903" i="5"/>
  <c r="J1904" i="5"/>
  <c r="J1905" i="5"/>
  <c r="J1906" i="5"/>
  <c r="J1907" i="5"/>
  <c r="J1908" i="5"/>
  <c r="J1909" i="5"/>
  <c r="J1910" i="5"/>
  <c r="J1911" i="5"/>
  <c r="J1912" i="5"/>
  <c r="J1913" i="5"/>
  <c r="J1914" i="5"/>
  <c r="J1915" i="5"/>
  <c r="J1916" i="5"/>
  <c r="J1917" i="5"/>
  <c r="J1920" i="5"/>
  <c r="J1918" i="5"/>
  <c r="J1921" i="5"/>
  <c r="J1919" i="5"/>
  <c r="J1783" i="5"/>
  <c r="J1922" i="5"/>
  <c r="J1923" i="5"/>
  <c r="J1924" i="5"/>
  <c r="J1925" i="5"/>
  <c r="J1926" i="5"/>
  <c r="J1927" i="5"/>
  <c r="J1928" i="5"/>
  <c r="J1929" i="5"/>
  <c r="J1930" i="5"/>
  <c r="J1931" i="5"/>
  <c r="J1932" i="5"/>
  <c r="J1933" i="5"/>
  <c r="J1934" i="5"/>
  <c r="J1935" i="5"/>
  <c r="J1936" i="5"/>
  <c r="J1937" i="5"/>
  <c r="J1938" i="5"/>
  <c r="J1939" i="5"/>
  <c r="J1940" i="5"/>
  <c r="J1941" i="5"/>
  <c r="J1942" i="5"/>
  <c r="J1943" i="5"/>
  <c r="J1944" i="5"/>
  <c r="J1945" i="5"/>
  <c r="J1946" i="5"/>
  <c r="J1947" i="5"/>
  <c r="J1948" i="5"/>
  <c r="J1949" i="5"/>
  <c r="J1950" i="5"/>
  <c r="J1951" i="5"/>
  <c r="J1952" i="5"/>
  <c r="J1953" i="5"/>
  <c r="J1954" i="5"/>
  <c r="J1955" i="5"/>
  <c r="J1956" i="5"/>
  <c r="J1957" i="5"/>
  <c r="J1958" i="5"/>
  <c r="J1959" i="5"/>
  <c r="J1960" i="5"/>
  <c r="J1961" i="5"/>
  <c r="J1962" i="5"/>
  <c r="J1963" i="5"/>
  <c r="J1964" i="5"/>
  <c r="J1965" i="5"/>
  <c r="J1966" i="5"/>
  <c r="J1967" i="5"/>
  <c r="J1968" i="5"/>
  <c r="J1969" i="5"/>
  <c r="J1970" i="5"/>
  <c r="J1971" i="5"/>
  <c r="J1972" i="5"/>
  <c r="J1973" i="5"/>
  <c r="J1974" i="5"/>
  <c r="J1975" i="5"/>
  <c r="J1976" i="5"/>
  <c r="J1977" i="5"/>
  <c r="J1978" i="5"/>
  <c r="J1979" i="5"/>
  <c r="J1980" i="5"/>
  <c r="J1981" i="5"/>
  <c r="J1982" i="5"/>
  <c r="J1983" i="5"/>
  <c r="J1984" i="5"/>
  <c r="J1985" i="5"/>
  <c r="J1986" i="5"/>
  <c r="J1987" i="5"/>
  <c r="J1988" i="5"/>
  <c r="J1989" i="5"/>
  <c r="J1990" i="5"/>
  <c r="J1991" i="5"/>
  <c r="J1992" i="5"/>
  <c r="J1993" i="5"/>
  <c r="J1994" i="5"/>
  <c r="J1995" i="5"/>
  <c r="J1996" i="5"/>
  <c r="J1997" i="5"/>
  <c r="J1998" i="5"/>
  <c r="J1999" i="5"/>
  <c r="J2000" i="5"/>
  <c r="J2001" i="5"/>
  <c r="J2002" i="5"/>
  <c r="J2003" i="5"/>
  <c r="J2004" i="5"/>
  <c r="J2005" i="5"/>
  <c r="J2006" i="5"/>
  <c r="J2007" i="5"/>
  <c r="J2008" i="5"/>
  <c r="J2009" i="5"/>
  <c r="J2010" i="5"/>
  <c r="J2011" i="5"/>
  <c r="J2012" i="5"/>
  <c r="J2013" i="5"/>
  <c r="J2016" i="5"/>
  <c r="J2014" i="5"/>
  <c r="J2015" i="5"/>
  <c r="J2017" i="5"/>
  <c r="J2018" i="5"/>
  <c r="J2019" i="5"/>
  <c r="J2020" i="5"/>
  <c r="J2021" i="5"/>
  <c r="J2022" i="5"/>
  <c r="J2023" i="5"/>
  <c r="J2024" i="5"/>
  <c r="J2025" i="5"/>
  <c r="J2026" i="5"/>
  <c r="J2027" i="5"/>
  <c r="J2028" i="5"/>
  <c r="J2029" i="5"/>
  <c r="J2030" i="5"/>
  <c r="J2031" i="5"/>
  <c r="J2032" i="5"/>
  <c r="J2033" i="5"/>
  <c r="J2034" i="5"/>
  <c r="J2035" i="5"/>
  <c r="J2036" i="5"/>
  <c r="J2037" i="5"/>
  <c r="J2038" i="5"/>
  <c r="J2039" i="5"/>
  <c r="J2040" i="5"/>
  <c r="J2041" i="5"/>
  <c r="J2042" i="5"/>
  <c r="J2043" i="5"/>
  <c r="J2044" i="5"/>
  <c r="J2045" i="5"/>
  <c r="J2046" i="5"/>
  <c r="J2047" i="5"/>
  <c r="J2048" i="5"/>
  <c r="J2049" i="5"/>
  <c r="J2050" i="5"/>
  <c r="J2051" i="5"/>
  <c r="J2052" i="5"/>
  <c r="J2053" i="5"/>
  <c r="J2054" i="5"/>
  <c r="J2055" i="5"/>
  <c r="J2056" i="5"/>
  <c r="J2057" i="5"/>
  <c r="J2058" i="5"/>
  <c r="J2059" i="5"/>
  <c r="J2060" i="5"/>
  <c r="J2061" i="5"/>
  <c r="J2062" i="5"/>
  <c r="J2063" i="5"/>
  <c r="J2064" i="5"/>
  <c r="J2065" i="5"/>
  <c r="J2066" i="5"/>
  <c r="J2067" i="5"/>
  <c r="J2068" i="5"/>
  <c r="J2069" i="5"/>
  <c r="J2070" i="5"/>
  <c r="J2071" i="5"/>
  <c r="J2072" i="5"/>
  <c r="J2073" i="5"/>
  <c r="J2074" i="5"/>
  <c r="J2075" i="5"/>
  <c r="J2076" i="5"/>
  <c r="J2077" i="5"/>
  <c r="J2078" i="5"/>
  <c r="J2079" i="5"/>
  <c r="J2080" i="5"/>
  <c r="J2081" i="5"/>
  <c r="J2082" i="5"/>
  <c r="J2083" i="5"/>
  <c r="J2084" i="5"/>
  <c r="J2085" i="5"/>
  <c r="J2086" i="5"/>
  <c r="J2087" i="5"/>
  <c r="J2088" i="5"/>
  <c r="J2089" i="5"/>
  <c r="J2090" i="5"/>
  <c r="J2091" i="5"/>
  <c r="J2092" i="5"/>
  <c r="J2093" i="5"/>
  <c r="J2094" i="5"/>
  <c r="J2095" i="5"/>
  <c r="J2096" i="5"/>
  <c r="J2097" i="5"/>
  <c r="J2098" i="5"/>
  <c r="J2099" i="5"/>
  <c r="J2100" i="5"/>
  <c r="J2101" i="5"/>
  <c r="J2102" i="5"/>
  <c r="J2103" i="5"/>
  <c r="J2104" i="5"/>
  <c r="J2105" i="5"/>
  <c r="J2106" i="5"/>
  <c r="J2107" i="5"/>
  <c r="J2108" i="5"/>
  <c r="J2109" i="5"/>
  <c r="J2110" i="5"/>
  <c r="J2111" i="5"/>
  <c r="J2112" i="5"/>
  <c r="J2113" i="5"/>
  <c r="J2114" i="5"/>
  <c r="J2115" i="5"/>
  <c r="J2116" i="5"/>
  <c r="J2117" i="5"/>
  <c r="J2118" i="5"/>
  <c r="J2119" i="5"/>
  <c r="J2120" i="5"/>
  <c r="J2121" i="5"/>
  <c r="J2122" i="5"/>
  <c r="J2123" i="5"/>
  <c r="J2124" i="5"/>
  <c r="J2125" i="5"/>
  <c r="J2126" i="5"/>
  <c r="J2127" i="5"/>
  <c r="J2128" i="5"/>
  <c r="J2129" i="5"/>
  <c r="J2130" i="5"/>
  <c r="J2131" i="5"/>
  <c r="J2132" i="5"/>
  <c r="J2133" i="5"/>
  <c r="J2134" i="5"/>
  <c r="J2135" i="5"/>
  <c r="J2136" i="5"/>
  <c r="J2137" i="5"/>
  <c r="J2138" i="5"/>
  <c r="J2139" i="5"/>
  <c r="J2140" i="5"/>
  <c r="J2141" i="5"/>
  <c r="J2142" i="5"/>
  <c r="J2143" i="5"/>
  <c r="J2144" i="5"/>
  <c r="J2145" i="5"/>
  <c r="J2146" i="5"/>
  <c r="J2147" i="5"/>
  <c r="J2148" i="5"/>
  <c r="J2149" i="5"/>
  <c r="J2150" i="5"/>
  <c r="J2151" i="5"/>
  <c r="J2152" i="5"/>
  <c r="J2153" i="5"/>
  <c r="J2154" i="5"/>
  <c r="J2155" i="5"/>
  <c r="J2156" i="5"/>
  <c r="J2157" i="5"/>
  <c r="J2158" i="5"/>
  <c r="J2159" i="5"/>
  <c r="J2160" i="5"/>
  <c r="J2161" i="5"/>
  <c r="J2162" i="5"/>
  <c r="J2163" i="5"/>
  <c r="J2164" i="5"/>
  <c r="J2165" i="5"/>
  <c r="J2166" i="5"/>
  <c r="J2167" i="5"/>
  <c r="J2168" i="5"/>
  <c r="J2169" i="5"/>
  <c r="J2170" i="5"/>
  <c r="J2171" i="5"/>
  <c r="J2172" i="5"/>
  <c r="J2173" i="5"/>
  <c r="J2174" i="5"/>
  <c r="J2175" i="5"/>
  <c r="J2176" i="5"/>
  <c r="J2177" i="5"/>
  <c r="J2178" i="5"/>
  <c r="J2179" i="5"/>
  <c r="J2180" i="5"/>
  <c r="J2181" i="5"/>
  <c r="J2182" i="5"/>
  <c r="J2183" i="5"/>
  <c r="J2184" i="5"/>
  <c r="J2185" i="5"/>
  <c r="J2186" i="5"/>
  <c r="J2187" i="5"/>
  <c r="J2188" i="5"/>
  <c r="J2189" i="5"/>
  <c r="J2190" i="5"/>
  <c r="J2191" i="5"/>
  <c r="J2192" i="5"/>
  <c r="J2193" i="5"/>
  <c r="J2194" i="5"/>
  <c r="J2195" i="5"/>
  <c r="J2196" i="5"/>
  <c r="J2197" i="5"/>
  <c r="J2198" i="5"/>
  <c r="J2199" i="5"/>
  <c r="J2200" i="5"/>
  <c r="J2201" i="5"/>
  <c r="J2202" i="5"/>
  <c r="J2203" i="5"/>
  <c r="J2204" i="5"/>
  <c r="J2205" i="5"/>
  <c r="J2206" i="5"/>
  <c r="J2207" i="5"/>
  <c r="J2208" i="5"/>
  <c r="J2209" i="5"/>
  <c r="J2210" i="5"/>
  <c r="J2211" i="5"/>
  <c r="J2212" i="5"/>
  <c r="J2213" i="5"/>
  <c r="J2214" i="5"/>
  <c r="J2215" i="5"/>
  <c r="J2216" i="5"/>
  <c r="J2217" i="5"/>
  <c r="J2218" i="5"/>
  <c r="J2219" i="5"/>
  <c r="J2220" i="5"/>
  <c r="J2221" i="5"/>
  <c r="J2222" i="5"/>
  <c r="J2223" i="5"/>
  <c r="J2224" i="5"/>
  <c r="J2225" i="5"/>
  <c r="J2226" i="5"/>
  <c r="J2227" i="5"/>
  <c r="J2228" i="5"/>
  <c r="J2229" i="5"/>
  <c r="J2230" i="5"/>
  <c r="J2231" i="5"/>
  <c r="J2232" i="5"/>
  <c r="J2233" i="5"/>
  <c r="J2234" i="5"/>
  <c r="J2235" i="5"/>
  <c r="J2236" i="5"/>
  <c r="J2237" i="5"/>
  <c r="J2238" i="5"/>
  <c r="J2239" i="5"/>
  <c r="J2240" i="5"/>
  <c r="J2241" i="5"/>
  <c r="J2242" i="5"/>
  <c r="J2243" i="5"/>
  <c r="J2244" i="5"/>
  <c r="J2245" i="5"/>
  <c r="J2246" i="5"/>
  <c r="J2247" i="5"/>
  <c r="J2248" i="5"/>
  <c r="J2249" i="5"/>
  <c r="J2250" i="5"/>
  <c r="J2251" i="5"/>
  <c r="J2252" i="5"/>
  <c r="J2253" i="5"/>
  <c r="J2254" i="5"/>
  <c r="J2255" i="5"/>
  <c r="J2256" i="5"/>
  <c r="J2257" i="5"/>
  <c r="J2258" i="5"/>
  <c r="J2259" i="5"/>
  <c r="J2260" i="5"/>
  <c r="J2261" i="5"/>
  <c r="J2262" i="5"/>
  <c r="J2263" i="5"/>
  <c r="J2264" i="5"/>
  <c r="J2265" i="5"/>
  <c r="J2266" i="5"/>
  <c r="J2267" i="5"/>
  <c r="J2268" i="5"/>
  <c r="J2269" i="5"/>
  <c r="J2270" i="5"/>
  <c r="J2271" i="5"/>
  <c r="J2272" i="5"/>
  <c r="J2273" i="5"/>
  <c r="J2274" i="5"/>
  <c r="J2275" i="5"/>
  <c r="J2276" i="5"/>
  <c r="J2277" i="5"/>
  <c r="J2278" i="5"/>
  <c r="J2279" i="5"/>
  <c r="J2280" i="5"/>
  <c r="J2281" i="5"/>
  <c r="J2282" i="5"/>
  <c r="J2283" i="5"/>
  <c r="J2284" i="5"/>
  <c r="J2285" i="5"/>
  <c r="J2286" i="5"/>
  <c r="J2287" i="5"/>
  <c r="J2288" i="5"/>
  <c r="J2289" i="5"/>
  <c r="J2290" i="5"/>
  <c r="J2291" i="5"/>
  <c r="J2292" i="5"/>
  <c r="J2293" i="5"/>
  <c r="J2294" i="5"/>
  <c r="J2295" i="5"/>
  <c r="J2296" i="5"/>
  <c r="J2297" i="5"/>
  <c r="J2298" i="5"/>
  <c r="J2299" i="5"/>
  <c r="J2300" i="5"/>
  <c r="J2301" i="5"/>
  <c r="J2302" i="5"/>
  <c r="J2303" i="5"/>
  <c r="J2304" i="5"/>
  <c r="J2305" i="5"/>
  <c r="J2306" i="5"/>
  <c r="J2307" i="5"/>
  <c r="J2308" i="5"/>
  <c r="J2309" i="5"/>
  <c r="J2310" i="5"/>
  <c r="J2311" i="5"/>
  <c r="J2312" i="5"/>
  <c r="J2313" i="5"/>
  <c r="J2314" i="5"/>
  <c r="J2315" i="5"/>
  <c r="J2316" i="5"/>
  <c r="J2317" i="5"/>
  <c r="J2318" i="5"/>
  <c r="J2319" i="5"/>
  <c r="J2320" i="5"/>
  <c r="J2321" i="5"/>
  <c r="J2322" i="5"/>
  <c r="J2323" i="5"/>
  <c r="J2324" i="5"/>
  <c r="J2325" i="5"/>
  <c r="J2326" i="5"/>
  <c r="J2327" i="5"/>
  <c r="J2328" i="5"/>
  <c r="J2329" i="5"/>
  <c r="J2330" i="5"/>
  <c r="J2331" i="5"/>
  <c r="J2332" i="5"/>
  <c r="J2333" i="5"/>
  <c r="J2334" i="5"/>
  <c r="J2335" i="5"/>
  <c r="J2336" i="5"/>
  <c r="J2337" i="5"/>
  <c r="J2338" i="5"/>
  <c r="J2339" i="5"/>
  <c r="J2340" i="5"/>
  <c r="J2341" i="5"/>
  <c r="J2342" i="5"/>
  <c r="J2343" i="5"/>
  <c r="J2344" i="5"/>
  <c r="J2345" i="5"/>
  <c r="J2346" i="5"/>
  <c r="J2347" i="5"/>
  <c r="J2348" i="5"/>
  <c r="J2349" i="5"/>
  <c r="J2350" i="5"/>
  <c r="J2351" i="5"/>
  <c r="J2352" i="5"/>
  <c r="J2353" i="5"/>
  <c r="J2354" i="5"/>
  <c r="J2355" i="5"/>
  <c r="J2356" i="5"/>
  <c r="J2357" i="5"/>
  <c r="J2358" i="5"/>
  <c r="J2359" i="5"/>
  <c r="J2360" i="5"/>
  <c r="J2361" i="5"/>
  <c r="J2362" i="5"/>
  <c r="J2363" i="5"/>
  <c r="J2364" i="5"/>
  <c r="J2365" i="5"/>
  <c r="J2366" i="5"/>
  <c r="J2367" i="5"/>
  <c r="J2368" i="5"/>
  <c r="J2369" i="5"/>
  <c r="J2370" i="5"/>
  <c r="J2371" i="5"/>
  <c r="J2372" i="5"/>
  <c r="J2373" i="5"/>
  <c r="J2374" i="5"/>
  <c r="J2375" i="5"/>
  <c r="J2376" i="5"/>
  <c r="J2377" i="5"/>
  <c r="J2378" i="5"/>
  <c r="J2379" i="5"/>
  <c r="J2380" i="5"/>
  <c r="J2381" i="5"/>
  <c r="J2382" i="5"/>
  <c r="J2383" i="5"/>
  <c r="J2384" i="5"/>
  <c r="J2385" i="5"/>
  <c r="J2386" i="5"/>
  <c r="J2387" i="5"/>
  <c r="J2388" i="5"/>
  <c r="J2389" i="5"/>
  <c r="J2390" i="5"/>
  <c r="J2391" i="5"/>
  <c r="J2392" i="5"/>
  <c r="J2393" i="5"/>
  <c r="J2394" i="5"/>
  <c r="J2395" i="5"/>
  <c r="J2396" i="5"/>
  <c r="J2397" i="5"/>
  <c r="J2398" i="5"/>
  <c r="J2399" i="5"/>
  <c r="J2400" i="5"/>
  <c r="J2401" i="5"/>
  <c r="J2402" i="5"/>
  <c r="J2403" i="5"/>
  <c r="J2404" i="5"/>
  <c r="J2405" i="5"/>
  <c r="J2406" i="5"/>
  <c r="J2407" i="5"/>
  <c r="J2408" i="5"/>
  <c r="J2409" i="5"/>
  <c r="J2410" i="5"/>
  <c r="J2411" i="5"/>
  <c r="J2412" i="5"/>
  <c r="J2413" i="5"/>
  <c r="J2414" i="5"/>
  <c r="J2415" i="5"/>
  <c r="J2416" i="5"/>
  <c r="J2417" i="5"/>
  <c r="J2418" i="5"/>
  <c r="J2419" i="5"/>
  <c r="J2420" i="5"/>
  <c r="J2421" i="5"/>
  <c r="J2422" i="5"/>
  <c r="J2423" i="5"/>
  <c r="J2424" i="5"/>
  <c r="J2425" i="5"/>
  <c r="J2426" i="5"/>
  <c r="J2427" i="5"/>
  <c r="J2428" i="5"/>
  <c r="J2429" i="5"/>
  <c r="J2430" i="5"/>
  <c r="J2431" i="5"/>
  <c r="J2432" i="5"/>
  <c r="J2433" i="5"/>
  <c r="J2434" i="5"/>
  <c r="J1635" i="5"/>
  <c r="J1636" i="5"/>
  <c r="J1637" i="5"/>
  <c r="J1638" i="5"/>
  <c r="J1639" i="5"/>
  <c r="J1640" i="5"/>
  <c r="J1641" i="5"/>
  <c r="J1642" i="5"/>
  <c r="J1643" i="5"/>
  <c r="J1644" i="5"/>
  <c r="J1645" i="5"/>
  <c r="J1646" i="5"/>
  <c r="J1647" i="5"/>
  <c r="J1648" i="5"/>
  <c r="J1649" i="5"/>
  <c r="J1650" i="5"/>
  <c r="J1651" i="5"/>
  <c r="J1652" i="5"/>
  <c r="J1653" i="5"/>
  <c r="J1654" i="5"/>
  <c r="J1655" i="5"/>
  <c r="J1656" i="5"/>
  <c r="J1657" i="5"/>
  <c r="J1658" i="5"/>
  <c r="J1659" i="5"/>
  <c r="J1660" i="5"/>
  <c r="J1661" i="5"/>
  <c r="J1662" i="5"/>
  <c r="J1663" i="5"/>
  <c r="J1664" i="5"/>
  <c r="J1665" i="5"/>
  <c r="J1666" i="5"/>
  <c r="J1667" i="5"/>
  <c r="J1668" i="5"/>
  <c r="J1669" i="5"/>
  <c r="J1670" i="5"/>
  <c r="J1671" i="5"/>
  <c r="J1672" i="5"/>
  <c r="J1673" i="5"/>
  <c r="J1674" i="5"/>
  <c r="J1675" i="5"/>
  <c r="J1676" i="5"/>
  <c r="J1677" i="5"/>
  <c r="J1678" i="5"/>
  <c r="J1679" i="5"/>
  <c r="J1680" i="5"/>
  <c r="J1681" i="5"/>
  <c r="J1682" i="5"/>
  <c r="J1683" i="5"/>
  <c r="J1684" i="5"/>
  <c r="J1685" i="5"/>
  <c r="J1686" i="5"/>
  <c r="J1687" i="5"/>
  <c r="J1688" i="5"/>
  <c r="J1689" i="5"/>
  <c r="J1690" i="5"/>
  <c r="J1691" i="5"/>
  <c r="J1692" i="5"/>
  <c r="J1693" i="5"/>
  <c r="J1694" i="5"/>
  <c r="J1695" i="5"/>
  <c r="J1696" i="5"/>
  <c r="J1697" i="5"/>
  <c r="J1698" i="5"/>
  <c r="J1699" i="5"/>
  <c r="J1700" i="5"/>
  <c r="J1701" i="5"/>
  <c r="J1702" i="5"/>
  <c r="J1703" i="5"/>
  <c r="J1704" i="5"/>
  <c r="J1705" i="5"/>
  <c r="J1706" i="5"/>
  <c r="J1707" i="5"/>
  <c r="J1708" i="5"/>
  <c r="J1709" i="5"/>
  <c r="J1710" i="5"/>
  <c r="J1711" i="5"/>
  <c r="J1712" i="5"/>
  <c r="J1713" i="5"/>
  <c r="J1714" i="5"/>
  <c r="J1715" i="5"/>
  <c r="J1716" i="5"/>
  <c r="J1717" i="5"/>
  <c r="J1718" i="5"/>
  <c r="J1719" i="5"/>
  <c r="J1720" i="5"/>
  <c r="J1721" i="5"/>
  <c r="J1722" i="5"/>
  <c r="J1723" i="5"/>
  <c r="J1724" i="5"/>
  <c r="J1725" i="5"/>
  <c r="J1726" i="5"/>
  <c r="J1727" i="5"/>
  <c r="J1728" i="5"/>
  <c r="J1729" i="5"/>
  <c r="J1730" i="5"/>
  <c r="J1731" i="5"/>
  <c r="J1732" i="5"/>
  <c r="J1733" i="5"/>
  <c r="J1734" i="5"/>
  <c r="J1735" i="5"/>
  <c r="J1736" i="5"/>
  <c r="J1737" i="5"/>
  <c r="J1738" i="5"/>
  <c r="J1739" i="5"/>
  <c r="J1740" i="5"/>
  <c r="J1741" i="5"/>
  <c r="J1742" i="5"/>
  <c r="J1743" i="5"/>
  <c r="J1744" i="5"/>
  <c r="J1745" i="5"/>
  <c r="J1746" i="5"/>
  <c r="J1747" i="5"/>
  <c r="J1748" i="5"/>
  <c r="J1749" i="5"/>
  <c r="J1750" i="5"/>
  <c r="J1751" i="5"/>
  <c r="J1752" i="5"/>
  <c r="J1753" i="5"/>
  <c r="J1754" i="5"/>
  <c r="J1755" i="5"/>
  <c r="J1756" i="5"/>
  <c r="J1757" i="5"/>
  <c r="J1758" i="5"/>
  <c r="J1759" i="5"/>
  <c r="J1760" i="5"/>
  <c r="J1761" i="5"/>
  <c r="J1762" i="5"/>
  <c r="J1763" i="5"/>
  <c r="J1764" i="5"/>
  <c r="J1765" i="5"/>
  <c r="J1766" i="5"/>
  <c r="J1767" i="5"/>
  <c r="J1768" i="5"/>
  <c r="J1769" i="5"/>
  <c r="J1770" i="5"/>
  <c r="J1771" i="5"/>
  <c r="J1772" i="5"/>
  <c r="J1773" i="5"/>
  <c r="J1774" i="5"/>
  <c r="J1775" i="5"/>
  <c r="J1776" i="5"/>
  <c r="J1777" i="5"/>
  <c r="J1778" i="5"/>
  <c r="J1779" i="5"/>
  <c r="J1780" i="5"/>
  <c r="J1781" i="5"/>
  <c r="J1782" i="5"/>
  <c r="K21" i="2"/>
  <c r="F200" i="4"/>
  <c r="F197" i="4"/>
  <c r="F196" i="4"/>
  <c r="C14" i="2" l="1"/>
  <c r="F193" i="4"/>
  <c r="F205" i="4"/>
  <c r="C22" i="2"/>
  <c r="F201" i="4"/>
  <c r="F192" i="4"/>
  <c r="K19" i="2"/>
  <c r="F194" i="4"/>
  <c r="C19" i="2"/>
  <c r="F202" i="4"/>
  <c r="K18" i="2"/>
  <c r="F204" i="4"/>
  <c r="K20" i="2"/>
  <c r="C20" i="2"/>
  <c r="F207" i="4"/>
  <c r="F198" i="4"/>
  <c r="C21" i="2"/>
  <c r="K17" i="2"/>
  <c r="C17" i="2"/>
  <c r="C23" i="2"/>
  <c r="C18" i="2"/>
  <c r="F203" i="4"/>
  <c r="F199" i="4"/>
  <c r="F206" i="4"/>
  <c r="F4" i="4"/>
  <c r="F195" i="4"/>
  <c r="F208" i="4" l="1"/>
  <c r="C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tc={592624F3-3EB0-40CD-A1F9-C40042E8BAB2}</author>
  </authors>
  <commentList>
    <comment ref="C885" authorId="0" shapeId="0" xr:uid="{592624F3-3EB0-40CD-A1F9-C40042E8BA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ALERTA TÉCNICA</t>
      </text>
    </comment>
  </commentList>
</comments>
</file>

<file path=xl/sharedStrings.xml><?xml version="1.0" encoding="utf-8"?>
<sst xmlns="http://schemas.openxmlformats.org/spreadsheetml/2006/main" count="15773" uniqueCount="1810">
  <si>
    <t>SERVICIO NACIONAL DE PROTECCIÓN ESPECIALIZADA A LA NIÑEZ Y ADOLESCENCIA</t>
  </si>
  <si>
    <t>REGISTRO DE COLABORADORES ACREDITADOS CON SANCIÓN FIRME Y EJECUTORIADA</t>
  </si>
  <si>
    <t>CODIGO INSTITUCION</t>
  </si>
  <si>
    <t>INSTITUCION</t>
  </si>
  <si>
    <t>RUT COLABORADOR</t>
  </si>
  <si>
    <t>ESTADO PROCEDIMIENTO SANCIONATORIO</t>
  </si>
  <si>
    <t>TIPO DE INFRACCIÓN</t>
  </si>
  <si>
    <t>SANCIÓN</t>
  </si>
  <si>
    <t>Reporte General de Fiscalización</t>
  </si>
  <si>
    <t>Total de fiscalizaciones</t>
  </si>
  <si>
    <t>Colaboradores Acreditados fiscalizados</t>
  </si>
  <si>
    <t>Tipo de fiscalización:</t>
  </si>
  <si>
    <t>Etapa de la fiscalización:</t>
  </si>
  <si>
    <t>Agendada</t>
  </si>
  <si>
    <t>Negativo*</t>
  </si>
  <si>
    <t>Alerta</t>
  </si>
  <si>
    <t>Positivo**</t>
  </si>
  <si>
    <t>Sancionatorio Directo</t>
  </si>
  <si>
    <t>Denuncia</t>
  </si>
  <si>
    <t>Requerimiento</t>
  </si>
  <si>
    <t>Urgencia</t>
  </si>
  <si>
    <t>Preventiva</t>
  </si>
  <si>
    <t xml:space="preserve">  2.- Total de fiscalizaciones por región:</t>
  </si>
  <si>
    <t xml:space="preserve">  3.- Notas</t>
  </si>
  <si>
    <t xml:space="preserve">1. </t>
  </si>
  <si>
    <t xml:space="preserve">2. </t>
  </si>
  <si>
    <t>Los resultados presentados aquí, correspondel al resumen de los procesos de fiscalización realizado por el Servicio a nivel histórico.</t>
  </si>
  <si>
    <t xml:space="preserve">3. </t>
  </si>
  <si>
    <t xml:space="preserve">4. </t>
  </si>
  <si>
    <t>** Positivos: Significa que en la fiscalización realizada a un proyecto no se levantaron incumplimientos de parte del colaborador acreditado, por tanto, el proceso queda cerrado sin continuidad de una etapa sancionatoria.</t>
  </si>
  <si>
    <t>División de Supervisión, Evaluación y Gestión
Departamento de Acreditación y Gestión de Colaboradores</t>
  </si>
  <si>
    <t>NOMBRE DE REGISTRO</t>
  </si>
  <si>
    <t>DETALLE</t>
  </si>
  <si>
    <t>REGISTRO_FISCALIZACIONES</t>
  </si>
  <si>
    <t>REGISTRO_SANCIONES</t>
  </si>
  <si>
    <t>Registro de sanciones firmes y ejecutoriadas aplicadas a Colaboradores Acreditados por el Servicio Nacional de Protección Especializada a la Niñez y Adolescencia.</t>
  </si>
  <si>
    <t>RESOLUCIÓN EXENTA QUE RESUELVE SANCIONATORIO</t>
  </si>
  <si>
    <t>FECHA DE RESOLUCIÓN EXENTA QUE RESUELVE SANCIONATORIO</t>
  </si>
  <si>
    <t>Resumen de fiscalizaciones realizadas a Colaboradores Acreditados por el Servicio Nacional de Protección Especializada a la Niñez y Adolescencia.</t>
  </si>
  <si>
    <t>El presente informe cumple con lo estipulado en el artículo 39 de la Ley 21.302. En caso de requerir información adicional, esta puede ser solictada al Servicio de Protección Especializada a la Niñez y Adolescencia, específicamente a la Unidad de Gestión de Colaboradores (gestion.colaboradoresdn@servicioproteccion.cl).</t>
  </si>
  <si>
    <t>DETALLE HISTORICO</t>
  </si>
  <si>
    <t>REGION</t>
  </si>
  <si>
    <t>MAULE</t>
  </si>
  <si>
    <t>CERTIFICACIÓN SANCIÓN FIRME</t>
  </si>
  <si>
    <t>FECHA CERTIFICACIÓN SANCIÓN FIRME</t>
  </si>
  <si>
    <t>TARAPACÁ</t>
  </si>
  <si>
    <t>ARICA Y PARINACOTA</t>
  </si>
  <si>
    <t>AYSÉN</t>
  </si>
  <si>
    <t>ATACAMA</t>
  </si>
  <si>
    <t>ARAUCANÍA</t>
  </si>
  <si>
    <t>LOS LAGOS</t>
  </si>
  <si>
    <t>LOS RÍOS</t>
  </si>
  <si>
    <t>MAGALLANES</t>
  </si>
  <si>
    <t>ÑUBLE</t>
  </si>
  <si>
    <t>VALPARAÍSO</t>
  </si>
  <si>
    <t>ANTOFAGASTA</t>
  </si>
  <si>
    <t>BÍO - BÍO</t>
  </si>
  <si>
    <t>COQUIMBO</t>
  </si>
  <si>
    <t xml:space="preserve">REGISTRO DE FISCALIZACIONES Y SANCIONES FIRMES A COLABORADORES ACREDITADOS </t>
  </si>
  <si>
    <t>SERVICIO NACIONAL DE PROTECCIÓN ESPECIALIZADA A LA NIÑES Y ADOLESCENCIA</t>
  </si>
  <si>
    <t xml:space="preserve">  1.- Resumen histórico de las fiscalizaciones realizadas a Colaboradores Acreditados por el Servicio Nacional de Protección Especializada a la Niñez y Adolescencia:</t>
  </si>
  <si>
    <t>ESTADO</t>
  </si>
  <si>
    <t>ACREDITADA</t>
  </si>
  <si>
    <t>Etiquetas de fila</t>
  </si>
  <si>
    <t>Total general</t>
  </si>
  <si>
    <t>Cuenta de TIPO DE FISCALIZACIÓN / SANCIONATORIO</t>
  </si>
  <si>
    <t>AGENDADA</t>
  </si>
  <si>
    <t>ALERTA</t>
  </si>
  <si>
    <t>DENUNCIA</t>
  </si>
  <si>
    <t>PREVENTIVA</t>
  </si>
  <si>
    <t>REQUERIMIENTO</t>
  </si>
  <si>
    <t>SANCIONATORIO DIRECTO</t>
  </si>
  <si>
    <t>URGENCIA</t>
  </si>
  <si>
    <t>Cuenta de CONCLUSIÓN</t>
  </si>
  <si>
    <t>NEGATIVO</t>
  </si>
  <si>
    <t>POSITIVO</t>
  </si>
  <si>
    <t>Cuenta de REGIÓN</t>
  </si>
  <si>
    <t>METROPOLITANA</t>
  </si>
  <si>
    <t>REGIÓN</t>
  </si>
  <si>
    <t>MES DE FISCALIZACIÓN</t>
  </si>
  <si>
    <t>TIPO DE FISCALIZACIÓN / SANCIONATORIO</t>
  </si>
  <si>
    <t>COD. PROYECTO</t>
  </si>
  <si>
    <t>NOMBRE PROYECTO</t>
  </si>
  <si>
    <t>COD. COLABORADOR</t>
  </si>
  <si>
    <t>NOMBRE COLABORADOR</t>
  </si>
  <si>
    <t>CONCLUSIÓN</t>
  </si>
  <si>
    <t>DCE - JAYLLITAÑA</t>
  </si>
  <si>
    <t>FUNDACIÓN PRODERE</t>
  </si>
  <si>
    <t>PPF - IDECO CERRO NAVIA</t>
  </si>
  <si>
    <t>INSTITUTO PARA EL DESARROLLO COMUNITARIO IDECO, MIGUEL DE PUJADAS VERGARA</t>
  </si>
  <si>
    <t>PPF - ACOGIDA VALPARAÍSO PLAYA ANCHA</t>
  </si>
  <si>
    <t>DCE - MAITEN</t>
  </si>
  <si>
    <t>ONG CREAPSI</t>
  </si>
  <si>
    <t>REM - CASA SAGRADA FAMILIA</t>
  </si>
  <si>
    <t>OBISPADO DE SAN FELIPE</t>
  </si>
  <si>
    <t>PPF - BARRIO O HIGGINS</t>
  </si>
  <si>
    <t>CORPORACIÓN SERVICIO PAZ Y JUSTICIA - SERPAJ CHILE</t>
  </si>
  <si>
    <t>REM - CASA BELEN</t>
  </si>
  <si>
    <t>REM - RESIDENCIA DE HOMBRES TREMUN</t>
  </si>
  <si>
    <t>RLP - RESIDENCIA MAGALLANES</t>
  </si>
  <si>
    <t>FUNDACIÓN MI CASA</t>
  </si>
  <si>
    <t>PRM - AYUN TALCA</t>
  </si>
  <si>
    <t>REM - HOGAR PUNTA DE TRALCA ALDEAS DE NIÑOS Y NIÑAS CRSH II</t>
  </si>
  <si>
    <t>REM - YALDAH</t>
  </si>
  <si>
    <t>CORPORACIÓN PRODEL</t>
  </si>
  <si>
    <t>REM - ALTAIR</t>
  </si>
  <si>
    <t>DCE - ASISTE CONCEPCIÓN FLORIDA</t>
  </si>
  <si>
    <t>DCE - ASISTE CAÑETE</t>
  </si>
  <si>
    <t>DAM - CHAMIZA</t>
  </si>
  <si>
    <t>REM - CASA CUMBRES LOS LAGOS</t>
  </si>
  <si>
    <t>PPF - PORVENIR</t>
  </si>
  <si>
    <t>DAM - LENGA</t>
  </si>
  <si>
    <t>RDS - RESIDENCIA LAS AZUCENAS</t>
  </si>
  <si>
    <t>REM - NUESTRA SEÑORA DEL CAMINO</t>
  </si>
  <si>
    <t>PPF - STELLA</t>
  </si>
  <si>
    <t>RVA - LA MINGA</t>
  </si>
  <si>
    <t>FUNDACIÓN ESTUDIO PARA UN HERMANO EDUCERE</t>
  </si>
  <si>
    <t>RVA - NEWEN</t>
  </si>
  <si>
    <t>RVA - PEWU</t>
  </si>
  <si>
    <t>REM - CENTRO RESIDENCIAL TENIENTE HERNAN MERINO CORREA</t>
  </si>
  <si>
    <t>DCE - ASISTE ÑUBLE</t>
  </si>
  <si>
    <t>PIE - PIE CRESERES TOCOPILLA</t>
  </si>
  <si>
    <t>PIE - MALLIN</t>
  </si>
  <si>
    <t>REM - CASA CUMBRES DE OSORNO</t>
  </si>
  <si>
    <t>RDS - RESIDENCIA LOS AVELLANITOS</t>
  </si>
  <si>
    <t>REM - REM PER CASA FAMILIAR LOS ROBLES</t>
  </si>
  <si>
    <t>ONG PARTICIPA DESARROLLA Y CRECE</t>
  </si>
  <si>
    <t>FAE - SAN ANTONIO KUTRALHUE</t>
  </si>
  <si>
    <t>RMA - ANUNCIACIÓN</t>
  </si>
  <si>
    <t>PATRONATO DE LOS SAGRADOS CORAZONES DE VALPARAISO</t>
  </si>
  <si>
    <t>FUNDACIÓN CREESER</t>
  </si>
  <si>
    <t>RLP - ZOHARA</t>
  </si>
  <si>
    <t>ALDEAS INFANTILES S.O.S. CHILE</t>
  </si>
  <si>
    <t>REM - NIÑA ADOLESCENTE</t>
  </si>
  <si>
    <t>ILUSTRE MUNICIPALIDAD DE ANGOL</t>
  </si>
  <si>
    <t>REM - RESIDENCIA NIÑAS BETANIA</t>
  </si>
  <si>
    <t>PPF - SHADAI</t>
  </si>
  <si>
    <t>REM - PUKARA</t>
  </si>
  <si>
    <t>DCE - POSTEN</t>
  </si>
  <si>
    <t>REM - CASA CUMBRES DE VALLENAR</t>
  </si>
  <si>
    <t>DCE - ASISTE COPIAPÓ</t>
  </si>
  <si>
    <t>RLP - RAYEN</t>
  </si>
  <si>
    <t>REM - RESIDENCIA MIXTA VIDA PLENA</t>
  </si>
  <si>
    <t>REM - SANTA VICTORIA</t>
  </si>
  <si>
    <t>PPF - UMBRAL CHIGUAYANTE UNO</t>
  </si>
  <si>
    <t>DCE - ASISTE CURANILAHUE</t>
  </si>
  <si>
    <t>RDS - CASA ESPERANZA COQUIMBO</t>
  </si>
  <si>
    <t>AFT - ATAUCHI COQUIMBO</t>
  </si>
  <si>
    <t>FAE - HELLEN KELLER LA PINTANA</t>
  </si>
  <si>
    <t>CORPORACIÓN EDUCACIONAL Y ASISTENCIAL HELLEN KELLER</t>
  </si>
  <si>
    <t>PIE - EL CASTILLO</t>
  </si>
  <si>
    <t>ILUSTRE MUNICIPALIDAD DE LA PINTANA</t>
  </si>
  <si>
    <t>RPE - RESIDENCIA MUNICIPAL DE RECOLETA</t>
  </si>
  <si>
    <t>ILUSTRE MUNICIPALIDAD DE RECOLETA</t>
  </si>
  <si>
    <t>FUNDACIÓN GUADALUPE ACOGE</t>
  </si>
  <si>
    <t>PPF - ACUARELA</t>
  </si>
  <si>
    <t>RVA - ARICA</t>
  </si>
  <si>
    <t>FUNDACIÓN DE BENEFICENCIA HOGAR DE CRISTO</t>
  </si>
  <si>
    <t>DCE - TIKUMS</t>
  </si>
  <si>
    <t>PEE - BEITA</t>
  </si>
  <si>
    <t>PEE - ACOGIDA SAN MIGUEL</t>
  </si>
  <si>
    <t>RLP - RESIDENCIA PACHAKUSI</t>
  </si>
  <si>
    <t>CONGREGACIÓN RELIGIOSOS TERCIARIOS CAPUCHINOS</t>
  </si>
  <si>
    <t>REM - NUESTRA SEÑORA DE LA ESPERANZA</t>
  </si>
  <si>
    <t>DCE - DCE ASISTE IQUIQUE</t>
  </si>
  <si>
    <t>REM - CENTRO RESIDENCIAL FEMENINO LLO LLEO</t>
  </si>
  <si>
    <t>CORPORACIÓN MUNICIPAL PARA EL DESARROLLO SOCIAL DE VILLA ALEMANA</t>
  </si>
  <si>
    <t>REM - RESIDENCIA SAN PATRICIO</t>
  </si>
  <si>
    <t>FUNDACIÓN REFUGIO DE CRISTO</t>
  </si>
  <si>
    <t>RLP - RESIDENCIA SAN FELIPE</t>
  </si>
  <si>
    <t>RPM - HOGAR SANTA TERESITA DE LISIEUX</t>
  </si>
  <si>
    <t>RVA - CASA CUMBRES DE VALPARAÍSO</t>
  </si>
  <si>
    <t>REM - SANTA TERESA</t>
  </si>
  <si>
    <t>AFT - UMBRAL SAN CARLOS SAN FABIÁN</t>
  </si>
  <si>
    <t>RLP - ANKA</t>
  </si>
  <si>
    <t>RVA - RIMANAKUY</t>
  </si>
  <si>
    <t>DAM - BOROCOI</t>
  </si>
  <si>
    <t>PRM - QUETRUPILLAN</t>
  </si>
  <si>
    <t>CENTRO DE INICIATIVA EMPRESARIAL - CIEM VILLARRICA</t>
  </si>
  <si>
    <t>DCE - LENGA</t>
  </si>
  <si>
    <t>REM - ESTRELLA DE BELEN</t>
  </si>
  <si>
    <t>REM - PALENA</t>
  </si>
  <si>
    <t>ILUSTRE MUNICIPALIDAD DE PALENA</t>
  </si>
  <si>
    <t>REM - RESIDENCIA FAMILIAR RELONCAVI</t>
  </si>
  <si>
    <t>DCE - GODIGS</t>
  </si>
  <si>
    <t>REM - BÁRBARA KAST</t>
  </si>
  <si>
    <t>RLP - ANTAY</t>
  </si>
  <si>
    <t>PDE - ESPERANZA</t>
  </si>
  <si>
    <t>RVA - PADRE HURTADO</t>
  </si>
  <si>
    <t>RVA - MADRE CARMEN</t>
  </si>
  <si>
    <t>REM - GAMI</t>
  </si>
  <si>
    <t>CORPORACIÓN GABRIELA MISTRAL</t>
  </si>
  <si>
    <t>REM - SOL DEL MAÑANA</t>
  </si>
  <si>
    <t>ASOCIACIÓN EMPRENDIMIENTO DE DESARROLLO SOCIAL Y LABORAL ASOEM</t>
  </si>
  <si>
    <t>REM - RESIDENCIA DE VIDA FAMILIAR LAS PARRAS</t>
  </si>
  <si>
    <t>RVA - ANTU</t>
  </si>
  <si>
    <t>FAE - PUERTO NATALES</t>
  </si>
  <si>
    <t>REM - HOGAR DE NIÑOS SAN VICENTE</t>
  </si>
  <si>
    <t>REM - HAGAMOSLO JUNTOS</t>
  </si>
  <si>
    <t>REM - ALDEA NAZARETH</t>
  </si>
  <si>
    <t>REM - HOGAR DE NIÑAS LA GRANJA</t>
  </si>
  <si>
    <t>CORPORACIÓN IGLESIA ALIANZA CRISTIANA Y MISIONERA</t>
  </si>
  <si>
    <t>PPF - VIVIENDO EN FAMILIA HUECHURABA</t>
  </si>
  <si>
    <t>PPF - VELA</t>
  </si>
  <si>
    <t>DCE - ASISTE SAN BERNARDO II</t>
  </si>
  <si>
    <t>DCE - RANCAGUA</t>
  </si>
  <si>
    <t>FUNDACIÓN TRABAJO CON SENTIDO</t>
  </si>
  <si>
    <t>RLP - RESIDENCIA IQUIQUE</t>
  </si>
  <si>
    <t>PIE - ARMONIA</t>
  </si>
  <si>
    <t>FAE - OASIS CALAMA</t>
  </si>
  <si>
    <t>FAE - ANTOFAGASTA</t>
  </si>
  <si>
    <t>REM - BARBARA KAST</t>
  </si>
  <si>
    <t>RLP - YAMILE GARAY BALTAZAR</t>
  </si>
  <si>
    <t>REM - ALDEAS INFANTILES SOS ANTOFAGASTA</t>
  </si>
  <si>
    <t>PEE - INTI KAYA</t>
  </si>
  <si>
    <t>PAS - PAAICKTUR</t>
  </si>
  <si>
    <t>PRM - SHAMIR</t>
  </si>
  <si>
    <t>PRI - ANTOFAGASTA</t>
  </si>
  <si>
    <t>PEE - PUERTO ESPERANZA</t>
  </si>
  <si>
    <t>PAD - LOS QUISQUITOS</t>
  </si>
  <si>
    <t>RLP - RESIDENCIA ANTOFAGASTA</t>
  </si>
  <si>
    <t>PPF - CHAYIM</t>
  </si>
  <si>
    <t>PIE - TALTAL</t>
  </si>
  <si>
    <t>PPF - 24 HORAS CALAMA</t>
  </si>
  <si>
    <t>PIE - SAYANI</t>
  </si>
  <si>
    <t>PPF - MONSEÑOR OSCAR ROMERO</t>
  </si>
  <si>
    <t>PPF - CALAMA</t>
  </si>
  <si>
    <t>FAE - PROGRAMA FAMILIAS DE ACOGIDA ANTOFAGASTA</t>
  </si>
  <si>
    <t>PRM - AYLLU</t>
  </si>
  <si>
    <t>PPF - 24 HORAS EININ</t>
  </si>
  <si>
    <t>PPF - MALALA YOUSAFZAI</t>
  </si>
  <si>
    <t>FAE - FAE FUNDACIÓN DEM TOCOPILLA</t>
  </si>
  <si>
    <t>DCE - DÜRÜST</t>
  </si>
  <si>
    <t>PIE - WAYNAKAY</t>
  </si>
  <si>
    <t>PPF - ABSAG</t>
  </si>
  <si>
    <t>PIE - 24 HORAS MAHATMA GANDHI</t>
  </si>
  <si>
    <t>FAE - PROGRAMA FAMILIAS DE ACOGIDA ANTOFAGASTA II</t>
  </si>
  <si>
    <t>PIE - 24 HORAS CALAMA</t>
  </si>
  <si>
    <t>DCE - MACANTA</t>
  </si>
  <si>
    <t>REM - RESIDENCIA DE NIÑAS BETANIA</t>
  </si>
  <si>
    <t>DAM - PAIHUEN VICTORIA</t>
  </si>
  <si>
    <t>O.N.G. DE DESARROLLO PAIHUEN</t>
  </si>
  <si>
    <t>FAE - CRECERES</t>
  </si>
  <si>
    <t>PRM - CENIM LAUTARO</t>
  </si>
  <si>
    <t>REM - PETRONILA PINCHEIRA</t>
  </si>
  <si>
    <t>PAS - PEWMAYEN</t>
  </si>
  <si>
    <t>REM - CECILIA B DE WIDMER</t>
  </si>
  <si>
    <t>FAE - LLEQUEN CAUTIN</t>
  </si>
  <si>
    <t>REM - RESIDENCIA JUVENIL NEWEN DOMO</t>
  </si>
  <si>
    <t>REM - SANTA TRINIDAD</t>
  </si>
  <si>
    <t>PRI - SAGRADA FAMILIA TEMUCO</t>
  </si>
  <si>
    <t>REM - ALDEAS INFANTILES SOS MALLECO</t>
  </si>
  <si>
    <t>REM - SAN BENITO</t>
  </si>
  <si>
    <t>FAE - VICTORIA</t>
  </si>
  <si>
    <t>RLP - REFUGIO DE LUZ</t>
  </si>
  <si>
    <t>PEE - RUKALAF</t>
  </si>
  <si>
    <t>REM - ALDEAS INFANTILES SOS</t>
  </si>
  <si>
    <t>DAM - MAÑIO</t>
  </si>
  <si>
    <t>PPF - CRESERES PADRE LAS CASAS</t>
  </si>
  <si>
    <t>FAE - EL HUALLE</t>
  </si>
  <si>
    <t>PPF - EL TRAMPOLIN</t>
  </si>
  <si>
    <t>FAE - TEMUCO</t>
  </si>
  <si>
    <t>PAD - LOS COIHUES</t>
  </si>
  <si>
    <t>PIE - LACUSTRE</t>
  </si>
  <si>
    <t>REM - VILLA DE NIÑOS Y NIÑAS</t>
  </si>
  <si>
    <t>PIE - TEMUCO</t>
  </si>
  <si>
    <t>FAE - CARELMAPU</t>
  </si>
  <si>
    <t>REM - FRANCISCO VALDES</t>
  </si>
  <si>
    <t>FAE - PROVINCIA DE MALLECO</t>
  </si>
  <si>
    <t>PPF - RAGÑIN MAWIDA</t>
  </si>
  <si>
    <t>PRM - CIUDAD DEL NIÑO TEMUCO</t>
  </si>
  <si>
    <t>PRM - WE LIWEN</t>
  </si>
  <si>
    <t>PRM - ADRA TEMUCO 1</t>
  </si>
  <si>
    <t>PRM - LEMUNKO</t>
  </si>
  <si>
    <t>FAE - PROVINCIA DE CAUTIN</t>
  </si>
  <si>
    <t>DCE - MAÑÍO</t>
  </si>
  <si>
    <t>REM - PADRE FRANCISCO</t>
  </si>
  <si>
    <t>DCE - LINGUE</t>
  </si>
  <si>
    <t>PAS - ARICA</t>
  </si>
  <si>
    <t>RLP - NATIVIDAD</t>
  </si>
  <si>
    <t>FAE - AMIGO ARICA Y PARINACOTA</t>
  </si>
  <si>
    <t>PDE - ARICA CRESERES</t>
  </si>
  <si>
    <t>PEE - ARMAÑA</t>
  </si>
  <si>
    <t>RVA - LYRA</t>
  </si>
  <si>
    <t>PRI - ARICA</t>
  </si>
  <si>
    <t>PRM - COLUMBA</t>
  </si>
  <si>
    <t>DAM - ARICA</t>
  </si>
  <si>
    <t>PIE - AKAPACHA</t>
  </si>
  <si>
    <t>PPF - MEDEBA</t>
  </si>
  <si>
    <t>PRM - RIGOBERTA MENCHU</t>
  </si>
  <si>
    <t>PIE - 24 HORAS ARICA CRESERES</t>
  </si>
  <si>
    <t>PIE - AMARU</t>
  </si>
  <si>
    <t>PRM - ZAIHA</t>
  </si>
  <si>
    <t>PRM - ZAURAK</t>
  </si>
  <si>
    <t>PPF - HACTAÑA</t>
  </si>
  <si>
    <t>PRM - ARUMANTHI</t>
  </si>
  <si>
    <t>PPF - CERRO LA CRUZ</t>
  </si>
  <si>
    <t>FUNDACIÓN PAULA JARAQUEMADA ALQUIZAR</t>
  </si>
  <si>
    <t>RLP - NAZARETH</t>
  </si>
  <si>
    <t>FAE - AMIGO PROVINCIA DEL HUASCO</t>
  </si>
  <si>
    <t>FAE - RENASCI</t>
  </si>
  <si>
    <t>DAM - KEGHOUHI</t>
  </si>
  <si>
    <t>REM - FREIRINA</t>
  </si>
  <si>
    <t>ILUSTRE MUNICIPALIDAD DE FREIRINA</t>
  </si>
  <si>
    <t>FAE - MERAKI</t>
  </si>
  <si>
    <t>PDC - ESPERANZA</t>
  </si>
  <si>
    <t>PRM - ERSA</t>
  </si>
  <si>
    <t>PIE - ESPERANZA</t>
  </si>
  <si>
    <t>PPF - FREIRINA</t>
  </si>
  <si>
    <t>AFT - COPAYAPU</t>
  </si>
  <si>
    <t>AFT - LIWEN</t>
  </si>
  <si>
    <t>FUNDACIÓN DOLMA POR LOS DERECHOS DE LA INFANCIA Y ANCIANIDAD</t>
  </si>
  <si>
    <t>PIE - COYHAIQUE</t>
  </si>
  <si>
    <t>FAE - AMIGO AYSEN</t>
  </si>
  <si>
    <t>RLP - RESIDENCIA AYSEN</t>
  </si>
  <si>
    <t>PPF - COYHAIQUE</t>
  </si>
  <si>
    <t>PIE - COCHRANE</t>
  </si>
  <si>
    <t>PRM - CENIN COCHRANE</t>
  </si>
  <si>
    <t>PPF - COCHRANE</t>
  </si>
  <si>
    <t>PRM - CEPIJ COYHAIQUE</t>
  </si>
  <si>
    <t>RLP - RESIDENCIA AYSÉN</t>
  </si>
  <si>
    <t>FAE - ADRA SAN PEDRO DE LA PAZ</t>
  </si>
  <si>
    <t>CONGREGACIÓN DEL BUEN PASTOR</t>
  </si>
  <si>
    <t>REM - CASA CENTRAL</t>
  </si>
  <si>
    <t>PRI - SAGRADA FAMILIA</t>
  </si>
  <si>
    <t>REM - LAS GAVIOTAS</t>
  </si>
  <si>
    <t>REM - MANOS ABIERTAS DE CURANILAHUE</t>
  </si>
  <si>
    <t>FUNDACIÓN SOCIAL NOVO MILLENNIO</t>
  </si>
  <si>
    <t>PRM - REFUGIO ESPERANZA TOME</t>
  </si>
  <si>
    <t>PPF - EL CONQUISTADOR DE YUMBEL</t>
  </si>
  <si>
    <t>REM - ABRAZO DE NIÑOS</t>
  </si>
  <si>
    <t>CORPORACIÓN AYUDA Y PROTEGE AL NIÑO, NIÑA Y ADOLESCENTE</t>
  </si>
  <si>
    <t>PPF - CIUDAD DEL NIÑO CORONEL SUR</t>
  </si>
  <si>
    <t>PPF - PITRE RAYUN</t>
  </si>
  <si>
    <t>PRM - CIUDAD DEL NIÑO CHIGUAYANTE</t>
  </si>
  <si>
    <t>PRM - SAN PEDRO</t>
  </si>
  <si>
    <t>REM - HOGAR PIUKEYEN</t>
  </si>
  <si>
    <t>FUNDACIÓN REÑMA</t>
  </si>
  <si>
    <t>PPF - VIVIENDO EN FAMILIA TALCAHUANO</t>
  </si>
  <si>
    <t>REM - FARO DE LUZ Y ESPERANZA</t>
  </si>
  <si>
    <t>PIE - CONCEPCIÓN</t>
  </si>
  <si>
    <t>PRM - SAGRADO CORAZON</t>
  </si>
  <si>
    <t>PRM - LAURA VICUÑA</t>
  </si>
  <si>
    <t>FAE - CRESERES ARAUCO</t>
  </si>
  <si>
    <t>REM - RESIDENCIA DE NIÑAS RAYEN</t>
  </si>
  <si>
    <t>DCE - IYI</t>
  </si>
  <si>
    <t>RVA - CASA CENTRAL</t>
  </si>
  <si>
    <t>FAE - LLEQUEN ARAUCO</t>
  </si>
  <si>
    <t>FAE - CRESERES SAN PEDRO DE LA PAZ</t>
  </si>
  <si>
    <t>PRM - REFUGIO ESPERANZA YUMBEL</t>
  </si>
  <si>
    <t>PAD - ALELI</t>
  </si>
  <si>
    <t>PIE - MAHTMA GANDHI</t>
  </si>
  <si>
    <t>RVA - RESIDENCIA FAMILIAR RULCAHUE</t>
  </si>
  <si>
    <t>RVA - RESIDENCIA DE VIDA FAMILIAR PARA ADOLESCENTES AMANCAY</t>
  </si>
  <si>
    <t>RLP - CENTRO DE VIDA CHILE</t>
  </si>
  <si>
    <t>CORPORACIÓN DE AYUDA A LA INFANCIA CASA MONTAÑA</t>
  </si>
  <si>
    <t>RLP - HOGAR REDES</t>
  </si>
  <si>
    <t>FAE - ILLAPEL</t>
  </si>
  <si>
    <t>FAE - ADRA LA SERENA</t>
  </si>
  <si>
    <t>RLP - RESIDENCIA ILLAPEL</t>
  </si>
  <si>
    <t>REM - RESIDENCIA CENTRO DE VIDA EL PUENTE</t>
  </si>
  <si>
    <t>REM - RESIDENCIA DIVINA PROVIDENCIA</t>
  </si>
  <si>
    <t>RVA - HATARY</t>
  </si>
  <si>
    <t>PIE - CENTRO AMULEN</t>
  </si>
  <si>
    <t>ORGANIZACIÓN NO GUBERNAMENTAL DE DESARROLLO CENTRO DE PROMOCIÓN DE APOYO A LA INFANCIA - PAICABI</t>
  </si>
  <si>
    <t>FAE - ADRA COQUIMBO</t>
  </si>
  <si>
    <t>FAE - ADRA OVALLE</t>
  </si>
  <si>
    <t>PDE - COQUIMBO CRESERES</t>
  </si>
  <si>
    <t>PRI - LA SERENA</t>
  </si>
  <si>
    <t>PDC - 24 HORAS OSCAR ROMERO</t>
  </si>
  <si>
    <t>PEE - CIUDAD DEL NIÑO LA SERENA</t>
  </si>
  <si>
    <t>DAM - GUAYACAN</t>
  </si>
  <si>
    <t>PRM - CIUDAD DEL NIÑO ILLAPEL</t>
  </si>
  <si>
    <t>PAS - CENTRO KUYEN</t>
  </si>
  <si>
    <t>DAM - LUCUMILLO</t>
  </si>
  <si>
    <t>PRM - NICANOR PARRA</t>
  </si>
  <si>
    <t>PIE - PEUMAYEN COMUNAS VICUÑA PAIHUANO</t>
  </si>
  <si>
    <t>PPF - INTERACTÚA ILLAPEL</t>
  </si>
  <si>
    <t>OBISPADO DE ILLAPEL</t>
  </si>
  <si>
    <t>DAM - PAIHUEN PUERTO MONTT</t>
  </si>
  <si>
    <t>FAE - FAMILIAS ANCUD</t>
  </si>
  <si>
    <t>PRM - CIUDAD DEL NIÑO QUELLON</t>
  </si>
  <si>
    <t>REM - RESIDENCIA FAMILIAR RENACER</t>
  </si>
  <si>
    <t>CORPORACIÓN MUNICIPAL DE DESARROLLO SOCIAL DE LOS MUERMOS</t>
  </si>
  <si>
    <t>REM - MADRE PAULINA</t>
  </si>
  <si>
    <t>PPF - CASTRO</t>
  </si>
  <si>
    <t>REM - CASA CUMBRES DE ANCUD</t>
  </si>
  <si>
    <t>REM - RESIDENCIA FAMILIAR ANGELMO</t>
  </si>
  <si>
    <t>PRM - CIUDAD DEL NIÑO ANCUD</t>
  </si>
  <si>
    <t>DCE - TAURITE</t>
  </si>
  <si>
    <t>PRI - PUERTO MONTT</t>
  </si>
  <si>
    <t>AFT - KAUSAY PUYEHUE</t>
  </si>
  <si>
    <t>FAE - EL QUILLAY OSORNO</t>
  </si>
  <si>
    <t>DCE - BARAZI</t>
  </si>
  <si>
    <t>RLP - RESIDENCIA OSORNO</t>
  </si>
  <si>
    <t>RLP - SAN ARNOLDO</t>
  </si>
  <si>
    <t>FAE - VALDIVIA</t>
  </si>
  <si>
    <t>REM - RESIDENCIA AHORA</t>
  </si>
  <si>
    <t>CORPORACIÓN AHORA</t>
  </si>
  <si>
    <t>RLP - SUYAI</t>
  </si>
  <si>
    <t>FAE - LOS RIOS</t>
  </si>
  <si>
    <t>REM - VILLA HUIDIF</t>
  </si>
  <si>
    <t>SOCIEDAD DE BENEFICENCIA HOGAR DEL NIÑO</t>
  </si>
  <si>
    <t>PRM - CIUDAD DEL NIÑO PANGUIPULLI</t>
  </si>
  <si>
    <t>PEE - RUKALAF VALDIVIA</t>
  </si>
  <si>
    <t>FAE - PANGUIPULLI</t>
  </si>
  <si>
    <t>RLP - NIDAL PROYECTA</t>
  </si>
  <si>
    <t>ORGANIZACIÓN NO GUBERNAMENTAL DE DESARROLLO HUMANO O O.N.G. PROYECTA</t>
  </si>
  <si>
    <t>RMA - RUCA SUYAI</t>
  </si>
  <si>
    <t>PRM - BAHIA ESPERANZA VALDIVIA</t>
  </si>
  <si>
    <t>PPF - FUTRONO</t>
  </si>
  <si>
    <t>PRM - BAHIA ESPERANZA LOS RIOS</t>
  </si>
  <si>
    <t>DCE - ASISTE VALDIVIA 1</t>
  </si>
  <si>
    <t>PPF - VALDIVIA</t>
  </si>
  <si>
    <t>FAE - NAZARETH</t>
  </si>
  <si>
    <t>FUNDACIÓN ESPERANZA</t>
  </si>
  <si>
    <t>PIE - MAGALLANES</t>
  </si>
  <si>
    <t>ORGANIZACIÓN NO GUBERNAMENTAL DE DESARROLLO RAICES SANTIAGO</t>
  </si>
  <si>
    <t>DAM - COIGUE</t>
  </si>
  <si>
    <t>PRI - PUNTA ARENAS</t>
  </si>
  <si>
    <t>PRM - AINEN</t>
  </si>
  <si>
    <t>PEE - CENTRO DE ACOGIDA ONG RAICES MAGALLANES</t>
  </si>
  <si>
    <t>PPF - PUNTA ARENAS CREA EQUIDAD</t>
  </si>
  <si>
    <t>PPF - NATALES</t>
  </si>
  <si>
    <t>PPF - JUAN WESLEY</t>
  </si>
  <si>
    <t>PRM - CEPIJ PUNTA ARENAS</t>
  </si>
  <si>
    <t>PIE - CREANDO VINCULOS</t>
  </si>
  <si>
    <t>PPF - NOE</t>
  </si>
  <si>
    <t>PIE - IDENTIDAD SUR</t>
  </si>
  <si>
    <t>SERVICIO DE SALUD MAGALLANES</t>
  </si>
  <si>
    <t>REM - TAPARU</t>
  </si>
  <si>
    <t>FAE - TALCA</t>
  </si>
  <si>
    <t>PAD - CIPRESES</t>
  </si>
  <si>
    <t>RDS - HOGAR BELEN</t>
  </si>
  <si>
    <t>REM - HOGAR KIDS SHALOM JOSUE</t>
  </si>
  <si>
    <t>REM - HOGAR KIDS SHALOM TALCA</t>
  </si>
  <si>
    <t>PDE - TALCA CRESERES</t>
  </si>
  <si>
    <t>CORPORACIÓN EDUCACIONAL ABATE MOLINA DE TALCA</t>
  </si>
  <si>
    <t>REM - EMMA</t>
  </si>
  <si>
    <t>DAM - TRAPEMN</t>
  </si>
  <si>
    <t>O.N.G. PARA EL DESARROLLO DE LA EDUCACIÓN CRATEDUC</t>
  </si>
  <si>
    <t>REM - VICTORIA</t>
  </si>
  <si>
    <t>PAS - MAULE</t>
  </si>
  <si>
    <t>REM - LILIANA DONOSO</t>
  </si>
  <si>
    <t>RLP - ANGEL DE LA GUARDA</t>
  </si>
  <si>
    <t>FUNDACIÓN CARITAS DIOCESANA DE LINARES</t>
  </si>
  <si>
    <t>RLP - RESIDENCIA DE VIDA FAMILIAR SAN BENITO</t>
  </si>
  <si>
    <t>RLP - MALIE</t>
  </si>
  <si>
    <t>RPM - CENTRO RESIDENCIAL MI HOGAR CAUQUENES</t>
  </si>
  <si>
    <t>REM - MI PEQUEÑO REFUGIO</t>
  </si>
  <si>
    <t>DAM - CADDAALAD</t>
  </si>
  <si>
    <t>FAE - HANUKKAH</t>
  </si>
  <si>
    <t>FAE - TALCA 2</t>
  </si>
  <si>
    <t>REM - MADRE DE LA ESPERANZA</t>
  </si>
  <si>
    <t>REM - ALDEAS INFANTILES SOS KURUKO</t>
  </si>
  <si>
    <t>REM - RESIDENCIA CIUDAD DEL NIÑO CAUQUENES</t>
  </si>
  <si>
    <t>RPM - CENTRO RESIDENCIAL MI HOGAR PELLUHUE</t>
  </si>
  <si>
    <t>PDC - LLEQUEN TALCA</t>
  </si>
  <si>
    <t>PRI - ADRA CHILE MAULE</t>
  </si>
  <si>
    <t>RMA - SAN FRANCISCO</t>
  </si>
  <si>
    <t>FUNDACIÓN CENTRO REGIONAL DE ASISTENCIA TÉCNICA Y EMPRE.FUND.(CRATE)</t>
  </si>
  <si>
    <t>FAE - LINARES 2</t>
  </si>
  <si>
    <t>PIE - NEWENCHE</t>
  </si>
  <si>
    <t>PPF - MAYIR</t>
  </si>
  <si>
    <t>PRM - AMANDA LABARCA</t>
  </si>
  <si>
    <t>FAE - LINARES</t>
  </si>
  <si>
    <t>REM - CENTRO RESIDENCIAL DE NIÑAS GABRIELA MISTRAL</t>
  </si>
  <si>
    <t>DAM - EKUN</t>
  </si>
  <si>
    <t>PPF - SAN JAVIER</t>
  </si>
  <si>
    <t>PRM - SUYAI</t>
  </si>
  <si>
    <t>PRM - PASTORCITOS</t>
  </si>
  <si>
    <t>PRM - FEYENTUN</t>
  </si>
  <si>
    <t>REM - RAYIE</t>
  </si>
  <si>
    <t>AFT - AYELEN</t>
  </si>
  <si>
    <t>PRM - MEHIRA</t>
  </si>
  <si>
    <t>AFT - ADRA CURICÓ</t>
  </si>
  <si>
    <t>PRM - LLEQUEN PARRAL</t>
  </si>
  <si>
    <t>AFT - COINCIDE CUREPTO PENCAHUE</t>
  </si>
  <si>
    <t>PIE - MELIPILLA CREA EQUIDAD</t>
  </si>
  <si>
    <t>REM - HOGAR DE NIÑAS QUILLAHUA</t>
  </si>
  <si>
    <t>FUNDACIÓN PAICAVI</t>
  </si>
  <si>
    <t>REM - KOINOMADELFIA</t>
  </si>
  <si>
    <t>RLP - HOGAR DE NIÑOS KOINOMADELFIA</t>
  </si>
  <si>
    <t>FAE - ADRA SAN MIGUEL 2</t>
  </si>
  <si>
    <t>RLP - HOGAR CASA SANTA CATALINA</t>
  </si>
  <si>
    <t>ONG DE DESARROLLO HOGAR SANTA CATALINA</t>
  </si>
  <si>
    <t>RVA - EL ENCUENTRO</t>
  </si>
  <si>
    <t>REM - VILLA JORGE YARUR BANNA</t>
  </si>
  <si>
    <t>CORPORACIÓN DEMOS UNA OPORTUNIDAD AL MENOR O CRÉDITO AL MENOR</t>
  </si>
  <si>
    <t>FAE - ADRA RENCA</t>
  </si>
  <si>
    <t>RPM - HOGAR ALDEA MIS AMIGOS</t>
  </si>
  <si>
    <t>FUNDACIÓN MIS AMIGOS</t>
  </si>
  <si>
    <t>REM - ALDEAS INFANTILES SOS PILLAN</t>
  </si>
  <si>
    <t>FAE - BUIN</t>
  </si>
  <si>
    <t>REM - ALDEAS INFANTILES SOS ÑUÑOHUE</t>
  </si>
  <si>
    <t>FAE - ADRA PEDRO AGUIRRE CERDA</t>
  </si>
  <si>
    <t>RDS - PEQUEÑO COTTOLENGO CERRILLOS</t>
  </si>
  <si>
    <t>CONGREGACIÓN PEQUEÑA OBRA DE LA DIVINA PROVIDENCIA</t>
  </si>
  <si>
    <t>RVA - NUESTRA SEÑORA DE LAS MERCEDES</t>
  </si>
  <si>
    <t>PEC - JUEGATELA RENCA</t>
  </si>
  <si>
    <t>PAD - LOS ALMENDROS</t>
  </si>
  <si>
    <t>FAE - SAN BERNARDO</t>
  </si>
  <si>
    <t>PPF - DEM SAN BERNARDO</t>
  </si>
  <si>
    <t>FAE - ADRA MELIPILLA</t>
  </si>
  <si>
    <t>FAE - FAMILIA DE ACOGIDA ESPECIALIZADA</t>
  </si>
  <si>
    <t>REM - CASA CARIDAD DON ORIONE</t>
  </si>
  <si>
    <t>CONGREGACIÓN PEQUEÑAS HERMANAS MISIONERAS DE LA CARIDAD DON ORIONE</t>
  </si>
  <si>
    <t>RLP - HOGAR SANTA BERNARDITA</t>
  </si>
  <si>
    <t>PRI - SANTIAGO</t>
  </si>
  <si>
    <t>FAE - HELLEN KELLER EL BOSQUE</t>
  </si>
  <si>
    <t>PRM - CEPIJ PUENTE ALTO</t>
  </si>
  <si>
    <t>FAE - ADRA RECOLETA 2</t>
  </si>
  <si>
    <t>FAE - MAIPU CERRILLOS</t>
  </si>
  <si>
    <t>FAE - ADRA PEÑALOLEN</t>
  </si>
  <si>
    <t>FAE - CONCHALÍ</t>
  </si>
  <si>
    <t>RVA - MARURI</t>
  </si>
  <si>
    <t>O.N.G. RENUEVO</t>
  </si>
  <si>
    <t>PRM - CIUDAD DEL NIÑO QUILICURA</t>
  </si>
  <si>
    <t>RLP - CASA DE ACOGIDA GRADA</t>
  </si>
  <si>
    <t>ORGANIZACIÓN NO GUBERNAMENTAL DE DESARROLLO CORPORACIÓN DE APOYO AL DESARROLL AUTOGESTIONADO GRADA</t>
  </si>
  <si>
    <t>PAS - SAN MIGUEL</t>
  </si>
  <si>
    <t>RLP - HOGAR PREESCOLARES PLEYADES</t>
  </si>
  <si>
    <t>FUNDACIÓN PLEYADES</t>
  </si>
  <si>
    <t>DAM - JUSTICIA</t>
  </si>
  <si>
    <t>REM - HOGAR DE NIÑOS RENUEVO</t>
  </si>
  <si>
    <t>PRM - CIUDAD DEL NIÑO CERRILLOS</t>
  </si>
  <si>
    <t>PIE - LA CISTERNA</t>
  </si>
  <si>
    <t>PEE - CIUDAD DEL NIÑO PUDAHUEL</t>
  </si>
  <si>
    <t>PDE - CREA CAPACIDADES ESTACIÓN CENTRAL</t>
  </si>
  <si>
    <t>RDS - HOGAR SAN RICARDO</t>
  </si>
  <si>
    <t>FAE - ADRA SANTIAGO 2</t>
  </si>
  <si>
    <t>PRM - ADRA MELIPILLA</t>
  </si>
  <si>
    <t>PIE - CERRO NAVIA RENCA CREA EQUIDAD</t>
  </si>
  <si>
    <t>FAE - ADRA SAN MIGUEL</t>
  </si>
  <si>
    <t>FAE - FAMILIAS DE ACOGIDA</t>
  </si>
  <si>
    <t>CORPORACIÓN CHILE DERECHOS, CENTRO DE ESTUDIOS Y DESARROLLO SOCIAL (CHILE DERECHOS)</t>
  </si>
  <si>
    <t>FAE - MAIPU</t>
  </si>
  <si>
    <t>PPF - ARTE JOVEN MAIPU</t>
  </si>
  <si>
    <t>ORGANIZACIÓN NO GUBERNAMENTAL DE DESARROLLO DEL JOVEN Y SU FAMILIA SURCOS</t>
  </si>
  <si>
    <t>FAE - ADRA LA FLORIDA</t>
  </si>
  <si>
    <t>FAE - CRESERES CUMULEN</t>
  </si>
  <si>
    <t>PPF - SANTA CRUZ</t>
  </si>
  <si>
    <t>DAM - MINKABH</t>
  </si>
  <si>
    <t>RDS - PEQUEÑO COTTOLENGO RANCAGUA</t>
  </si>
  <si>
    <t>RLP - RESIDENCIA RENGO</t>
  </si>
  <si>
    <t>FAE - RENGO</t>
  </si>
  <si>
    <t>FAE - DEM SANTA CRUZ</t>
  </si>
  <si>
    <t>PDC - ANTULEMU</t>
  </si>
  <si>
    <t>FAE - LLEQUEN CACHAPOAL</t>
  </si>
  <si>
    <t>REM - FELICE SALA</t>
  </si>
  <si>
    <t>PRI - RANCAGUA</t>
  </si>
  <si>
    <t>DAM - PAIHUEN RANCAGUA 2</t>
  </si>
  <si>
    <t>PIE - SANTA CRUZ</t>
  </si>
  <si>
    <t>PRM - PICHILEMU</t>
  </si>
  <si>
    <t>DAM - PICHILEMU</t>
  </si>
  <si>
    <t>PRM - CENIM SAN VICENTE DE TAGUA TAGUA</t>
  </si>
  <si>
    <t>PPF - QOL</t>
  </si>
  <si>
    <t>PPF - SIMAJ</t>
  </si>
  <si>
    <t>PPF - GRANEROS</t>
  </si>
  <si>
    <t>PRM - CEPIJ RENGO 2</t>
  </si>
  <si>
    <t>DCE - PICHILEMU</t>
  </si>
  <si>
    <t>PRM - PROGRAMA PRM ACOGIDA SANTA CRUZ</t>
  </si>
  <si>
    <t>PPF - MACHALI</t>
  </si>
  <si>
    <t>PIE - ACJ RANCAGUA SUR</t>
  </si>
  <si>
    <t>PRM - PROGRAMA PRM ACOGIDA PICHILEMU</t>
  </si>
  <si>
    <t>AFT - MUNAY PICHILEMU</t>
  </si>
  <si>
    <t>PRM - PROGRAMA PRM ACOGIDA CHIMBARONGO</t>
  </si>
  <si>
    <t>REM - REM PER VÍNCULOS</t>
  </si>
  <si>
    <t>PRM - AYUN SAN FRANCISCO</t>
  </si>
  <si>
    <t>PIE - YMCA RENGO</t>
  </si>
  <si>
    <t>FAE - SAN VICENTE DE TAGUA TAGUA</t>
  </si>
  <si>
    <t>PRM - PERALILLO</t>
  </si>
  <si>
    <t>AFT - ACJ MARCHIGUE</t>
  </si>
  <si>
    <t>DAM - ALTO HOSPICIO</t>
  </si>
  <si>
    <t>FAE - OASIS IQUIQUE</t>
  </si>
  <si>
    <t>PRM - CEPIJ ALTO HOSPICIO</t>
  </si>
  <si>
    <t>PDE - ALTO HOSPICIO CRESERES</t>
  </si>
  <si>
    <t>PIE - 24 HORAS ALTO HOSPICIO</t>
  </si>
  <si>
    <t>PEE - CUSCA RISUN</t>
  </si>
  <si>
    <t>PDE - 24 HORAS IQUIQUE</t>
  </si>
  <si>
    <t>DAM - ADALET</t>
  </si>
  <si>
    <t>PPF - RIGOBERTA MENCHU</t>
  </si>
  <si>
    <t>PIE - IQUIQUE</t>
  </si>
  <si>
    <t>PRI - AMIGO IQUIQUE</t>
  </si>
  <si>
    <t>PRM - IMARAÑA</t>
  </si>
  <si>
    <t>REM - IMILLITAY QAL</t>
  </si>
  <si>
    <t>PIE - ALTO HOSPICIO</t>
  </si>
  <si>
    <t>PPF - ALTO HOSPICIO</t>
  </si>
  <si>
    <t>REM - SHEKINAH</t>
  </si>
  <si>
    <t>PIE - 24 HORAS IQUIQUE</t>
  </si>
  <si>
    <t>PRM - BAHIA ESPERANZA IQUIQUE</t>
  </si>
  <si>
    <t>PPF - PPF TAMARUGAL</t>
  </si>
  <si>
    <t>DCE - AERLIG</t>
  </si>
  <si>
    <t>RLP - NAZARENO</t>
  </si>
  <si>
    <t>AFT - ALTO HOSPICIO 2</t>
  </si>
  <si>
    <t>DCE - GIUSTIZIA</t>
  </si>
  <si>
    <t>RLP - RESIDENCIA CIUDAD JARDIN</t>
  </si>
  <si>
    <t>RLP - RESIDENCIA ALEAH</t>
  </si>
  <si>
    <t>RLP - HOGAR UNA FAMILIA</t>
  </si>
  <si>
    <t>DAM - QUILLAY</t>
  </si>
  <si>
    <t>PPF - QUINTERO AMURA</t>
  </si>
  <si>
    <t>PPF - NEWENCHE</t>
  </si>
  <si>
    <t>PRM - CENTRO NELQUIHUE</t>
  </si>
  <si>
    <t>PAD - ASPAUT</t>
  </si>
  <si>
    <t>PPF - COLUNQUEN</t>
  </si>
  <si>
    <t>REM - HOGAR DE NIÑOS ARTURO PRAT</t>
  </si>
  <si>
    <t>PRM - CENIM SAN ANTONIO</t>
  </si>
  <si>
    <t>PIE - SAN ANTONIO</t>
  </si>
  <si>
    <t>PRM - CENTRO AYEN</t>
  </si>
  <si>
    <t>PRM - CENTRO DUWEN</t>
  </si>
  <si>
    <t>PRM - CIUDAD DEL NIÑO SAN ANTONIO</t>
  </si>
  <si>
    <t>PRM - CENTRO ALIWE</t>
  </si>
  <si>
    <t>PPF - LA LIGUA PITAKUY</t>
  </si>
  <si>
    <t>REM - CASA WALTER ZIELKE</t>
  </si>
  <si>
    <t>REM - CASA LAURA VICUÑA</t>
  </si>
  <si>
    <t>PPF - CASABLANCA ANTIMAPUY</t>
  </si>
  <si>
    <t>PRM - CENTRO PAIHUEN</t>
  </si>
  <si>
    <t>FAE - ARBOLEDA</t>
  </si>
  <si>
    <t>PIE - OSCAR ROMERO</t>
  </si>
  <si>
    <t>DCE - BOLDO</t>
  </si>
  <si>
    <t>DCE - QUILLAY</t>
  </si>
  <si>
    <t>DCE - MOLLE</t>
  </si>
  <si>
    <t>PRM - CENTRO AYELEN</t>
  </si>
  <si>
    <t>PRM - MATUMAINI</t>
  </si>
  <si>
    <t>FAE - ADRA SAN FELIPE</t>
  </si>
  <si>
    <t>DCE - PEUMO</t>
  </si>
  <si>
    <t>RMA - RESIDENCIA PARA MADRES ADOLESCENTES NUESTRA SEÑORA DE LA VISITACIÓN</t>
  </si>
  <si>
    <t>FAE - PETORCA</t>
  </si>
  <si>
    <t>RLP - RESIDENCIA VIÑA</t>
  </si>
  <si>
    <t>PRM - CNETRO KALFU</t>
  </si>
  <si>
    <t>PPF - LUIS PEREZ AGUIRRE</t>
  </si>
  <si>
    <t>FAE - EL QUISCO</t>
  </si>
  <si>
    <t>PIE - KINTUNIEN</t>
  </si>
  <si>
    <t>PRM - CIUDAD DEL NIÑO VILLA ALEMANA SUR</t>
  </si>
  <si>
    <t>REM - ALDEAS SOS CIUDAD DEL SOL</t>
  </si>
  <si>
    <t>PEE - CENTRO KALAN</t>
  </si>
  <si>
    <t>REM - RESIDENCIA PADRE PIENOVI</t>
  </si>
  <si>
    <t>PPF - QUILLOTA SUR "AMANDA LABARCA"</t>
  </si>
  <si>
    <t>PRM - ADRA YUNGAY</t>
  </si>
  <si>
    <t>FAE - LLEQUEN ÑUBLE</t>
  </si>
  <si>
    <t>FAE - AYUN ÑUBLE</t>
  </si>
  <si>
    <t>PAS - LLEQUEN ÑUBLE</t>
  </si>
  <si>
    <t>PRM - AYUN ÑUBLE</t>
  </si>
  <si>
    <t>REM - FRANZ REINISCH</t>
  </si>
  <si>
    <t>FAE - LOS NARANJOS</t>
  </si>
  <si>
    <t>RLP - RESIDENCIA DE PROTECCIÓN PARA PRIMERA INFANCIA MADRE LUCIENNE HARDY</t>
  </si>
  <si>
    <t>RVA - SAN ALBERTO</t>
  </si>
  <si>
    <t>PPF - REALIDADES</t>
  </si>
  <si>
    <t>PPF - ANTUMAVIDA EL CONQUISTADOR - YUNGAY</t>
  </si>
  <si>
    <t>DCE - DIGNITÉ</t>
  </si>
  <si>
    <t>DCE - AVELLANO</t>
  </si>
  <si>
    <t>PRM - LLEQUÉN CHILLÁN</t>
  </si>
  <si>
    <t>PPF - PADRE DIOCLES MIRANDA DE QUIRIHUE</t>
  </si>
  <si>
    <t>PIE - SAN CARLOS</t>
  </si>
  <si>
    <t>DCE - DIGNITAT</t>
  </si>
  <si>
    <t>DCE - VAARIKUS</t>
  </si>
  <si>
    <t>AFT - ANTUMÁVIDA EL CONQUISTADOR - YUNGAY</t>
  </si>
  <si>
    <t>RDS - CASA ESPERANZA</t>
  </si>
  <si>
    <t>RVA - ALIWEN</t>
  </si>
  <si>
    <t>PRM - REFUGIO ESPERANZA QUIRIHUE</t>
  </si>
  <si>
    <t>AFT - ALDEAS INFANTILES SOS DIGUILLÍN</t>
  </si>
  <si>
    <t>AFT - ALDEAS INFANTILES SOS SAN IGNACIO</t>
  </si>
  <si>
    <t>FAE - ADRA ÑUBLE II</t>
  </si>
  <si>
    <t>PRM - CIUDAD DEL NIÑO PORTEZUELO</t>
  </si>
  <si>
    <t>PRM - CIUDAD DEL NIÑO BULNES</t>
  </si>
  <si>
    <t>AFT - EL CONQUISTADOR COELEMU</t>
  </si>
  <si>
    <t>AFT - SAN NICOLÁS ALDEAS INFANTILES SOS</t>
  </si>
  <si>
    <t>AFT - DIGUILLÍN</t>
  </si>
  <si>
    <t>AFT - SAN CARLOS</t>
  </si>
  <si>
    <t>AFT - EL CARMEN</t>
  </si>
  <si>
    <t>RVA - RESIDENCIA DE VIDA FAMILIAR CHAÑARAL</t>
  </si>
  <si>
    <t>ILUSTRE MUNICIPALIDAD DE CHAÑARAL</t>
  </si>
  <si>
    <t>PRM - CEPIJ CALDERA 2</t>
  </si>
  <si>
    <t>RVA - RESIDENCIA FAMILIAR ADOLESCENTES</t>
  </si>
  <si>
    <t>PPF - VIVIENDO EN FAMILIA TALCAHUANO 1</t>
  </si>
  <si>
    <t>RVA - CIUDAD DEL NIÑO</t>
  </si>
  <si>
    <t>RVT - RESIDENCIA DE VIDA FAMILIAR LLACOLEN</t>
  </si>
  <si>
    <t>RVA - RESIDENCIA MAGALLANES</t>
  </si>
  <si>
    <t>DCE - COIGUE</t>
  </si>
  <si>
    <t>PEC - PADRE RODRIGO CARRANZA</t>
  </si>
  <si>
    <t>DCE - ASISTE RANCAGUA 2</t>
  </si>
  <si>
    <t>RPM - HOGAR CAMPO LOS ESPINOS</t>
  </si>
  <si>
    <t>SOCIEDAD JUNTOS E.V.</t>
  </si>
  <si>
    <t>PRM - REFUGIO ESPERANZA DE SAN CARLOS</t>
  </si>
  <si>
    <t>PPF - TRAWN PEUMA</t>
  </si>
  <si>
    <t>PRM - LARISA</t>
  </si>
  <si>
    <t>PRM - ELENA CAFFARENA</t>
  </si>
  <si>
    <t>REM - CIUDAD DEL NIÑO</t>
  </si>
  <si>
    <t>REM - JUAN APOSTOL DE LEBU</t>
  </si>
  <si>
    <t>REM - ALDEAS INFANTILES SOS ENTRE VOLCANES</t>
  </si>
  <si>
    <t>REM - RESIDENCIA FAMILIAR LOS TILOS</t>
  </si>
  <si>
    <t>REM - ALDEAS INFANTILES SOS CHILOE</t>
  </si>
  <si>
    <t>RDS - RESIDENCIA LAS AZALEAS</t>
  </si>
  <si>
    <t>FAE - CASTRO</t>
  </si>
  <si>
    <t>REM - AYUN</t>
  </si>
  <si>
    <t>RVA - RESIDENCIA DE VIDA FAMILIAR NATALES</t>
  </si>
  <si>
    <t>PPF - NEWEN</t>
  </si>
  <si>
    <t>REM - CENTRO RESIDENCIAL MI HOGAR DE PELLUHUE</t>
  </si>
  <si>
    <t>PIE - ACJ 24 HORAS 1</t>
  </si>
  <si>
    <t>RPM - MANUEL DE TEZANOS PINTO</t>
  </si>
  <si>
    <t>REM - SANTA CECILIA</t>
  </si>
  <si>
    <t>REM - PADRE ALFONSO BOES</t>
  </si>
  <si>
    <t>PRM - LIWEN</t>
  </si>
  <si>
    <t>PPF - PADRE DIOCLES MIRANDA SAN NICOLAS</t>
  </si>
  <si>
    <t>AFT - ALNAIR</t>
  </si>
  <si>
    <t>REM - ESPERANZA</t>
  </si>
  <si>
    <t>PRM - CIUDAD DEL NIÑO PROVINCIA DE LLANQUIHUE</t>
  </si>
  <si>
    <t>REM - RESIDENCIA HOGAR DE NIÑAS LAS CRECHES</t>
  </si>
  <si>
    <t>REM - RESIDENCIA FELIX RUIZ DE ESCUDERO</t>
  </si>
  <si>
    <t>REM - RESIDENCIA VIRGEN DE LOS DESAMPARADOS</t>
  </si>
  <si>
    <t>RVA - CASA CUMBRES DE QUILPUÉ</t>
  </si>
  <si>
    <t>RLP - RESIDENCIA LA PORTADA</t>
  </si>
  <si>
    <t>REM - VILLA DE NIÑOS Y NIÑAS COLLIPULLI</t>
  </si>
  <si>
    <t>PIE - INAPEWMA</t>
  </si>
  <si>
    <t>DAM - LINGUE</t>
  </si>
  <si>
    <t>PRM - CIUDAD DEL NIÑO ANGOL</t>
  </si>
  <si>
    <t>RMA - HOGAR NAVIDAD</t>
  </si>
  <si>
    <t>RVA - NATZAR</t>
  </si>
  <si>
    <t>AFT - LARISA</t>
  </si>
  <si>
    <t>PPF - ADHARA</t>
  </si>
  <si>
    <t>PPF - INTICUSSI</t>
  </si>
  <si>
    <t>PPF - KOL</t>
  </si>
  <si>
    <t>PIE - 24 ALINE</t>
  </si>
  <si>
    <t>DCE - EERLIK</t>
  </si>
  <si>
    <t>RPM - CARLOS MACERA</t>
  </si>
  <si>
    <t>PPF - TIRUA</t>
  </si>
  <si>
    <t>PIE - AYEN</t>
  </si>
  <si>
    <t>REM - CENTRO RESIDENCIAL CATALINA KEIM</t>
  </si>
  <si>
    <t>IGLESIA EVANGELICA ASAMBLEA DE DIOS DE OSORNO</t>
  </si>
  <si>
    <t>FAE - PUERTO MONTT</t>
  </si>
  <si>
    <t>PRM - NEHUEN</t>
  </si>
  <si>
    <t>REM - MI HOGAR CAUQUENES</t>
  </si>
  <si>
    <t>PPF - ALIWEN</t>
  </si>
  <si>
    <t>PAS - SANTIAGO</t>
  </si>
  <si>
    <t>FAE - ADRA PEÑALOLEN 2</t>
  </si>
  <si>
    <t>RLP - HOGAR PLAYEDES</t>
  </si>
  <si>
    <t>PRM - CIUDAD DEL NIÑO SANTA CRUZ NORTE</t>
  </si>
  <si>
    <t>PPF - ALIZA</t>
  </si>
  <si>
    <t>PPF - MIGUEL RUA</t>
  </si>
  <si>
    <t>PEE - CENTRO ACOGIDA ONG RAICES LOS ANDES</t>
  </si>
  <si>
    <t>RDS - MEJORAMIENTO DE LA CALIDAD DE VIDA</t>
  </si>
  <si>
    <t>SANATORIO MARITIMO SAN JUAN DE DIOS</t>
  </si>
  <si>
    <t>REM - VIRGEN DE LOS DESAMPARADOS</t>
  </si>
  <si>
    <t>DAM - PATAGUA</t>
  </si>
  <si>
    <t>FAE - ADRA VIÑA DEL MAR</t>
  </si>
  <si>
    <t>REM - REFUGIO SANTA TERESA DE LOS ANDES</t>
  </si>
  <si>
    <t>RPP - HOGAR PUNTA DE TRALCA</t>
  </si>
  <si>
    <t>REM - RESIDENCIA MONSEÑOR FELIX RUIZ DE ESCUDERO</t>
  </si>
  <si>
    <t>DAM - MAITEN</t>
  </si>
  <si>
    <t>PDE - DEM VALPARAISO</t>
  </si>
  <si>
    <t>PRM - Q INTI</t>
  </si>
  <si>
    <t>RPM - PADRE PIENOVI</t>
  </si>
  <si>
    <t>DAM - PEUMO</t>
  </si>
  <si>
    <t>PDC - LLEQUEN VALPARAISO</t>
  </si>
  <si>
    <t>REM - HOGAR SAN FRANCISCO DE BORJA</t>
  </si>
  <si>
    <t>PAD - LIRAYEN</t>
  </si>
  <si>
    <t>REM - REFUGIO SAN PATRICIO</t>
  </si>
  <si>
    <t>PAS - CENTRO TRAFUN</t>
  </si>
  <si>
    <t>FAE - AMIGO VALPARAISO</t>
  </si>
  <si>
    <t>RPM - CENTRO RESIDENCIAL ISLA DE PASCUA</t>
  </si>
  <si>
    <t>PIE - VICTOR JARA</t>
  </si>
  <si>
    <t>PIE - CIUDAD DEL NIÑO COMUNA DE VALPARAISO</t>
  </si>
  <si>
    <t>PEE - CENTRO ACOGIDA ONG RAICES VALPARAISO</t>
  </si>
  <si>
    <t>DAM - TAYU DEL NORTE</t>
  </si>
  <si>
    <t>PIE - MIGUEL WOODWARD</t>
  </si>
  <si>
    <t>PPF - CIUDAD DEL NIÑO SAN ANTONIO</t>
  </si>
  <si>
    <t>PPF - RODRIGO ROJAS DE NEGRI</t>
  </si>
  <si>
    <t>PPF - MILLANTU</t>
  </si>
  <si>
    <t>PPF - CATEMU PANQUEHUE MARQAY</t>
  </si>
  <si>
    <t>PRM - CENTRO LAFQUEN</t>
  </si>
  <si>
    <t>PPF - AYLLU</t>
  </si>
  <si>
    <t>PPF - JOSÉ ALDUNATE</t>
  </si>
  <si>
    <t>PPF - PUTAENDO</t>
  </si>
  <si>
    <t>PRM - CENTRO MAIHUE</t>
  </si>
  <si>
    <t>REM - RESIDENCIA HARE O TATOU I RAPA NUI</t>
  </si>
  <si>
    <t>PRM - CENIM PUERTO</t>
  </si>
  <si>
    <t>PIE - ANAJALI</t>
  </si>
  <si>
    <t>PIE - RIGOBERTA MENCHU</t>
  </si>
  <si>
    <t>PPF - LA CALERA T IKAY</t>
  </si>
  <si>
    <t>PRM - ELOISA DIAZ INSUNZA</t>
  </si>
  <si>
    <t>PPF - HIJUELAS NOGALES</t>
  </si>
  <si>
    <t>ONG - ACCORDES</t>
  </si>
  <si>
    <t>PRM - CIUDAD DEL NIÑO VILLA ALEMANA NORTE</t>
  </si>
  <si>
    <t>PIE - GABRIELA MISTRAL</t>
  </si>
  <si>
    <t>PRM - PACHA K ANCHAY</t>
  </si>
  <si>
    <t>PPF - QUILLOTA SUR IRQI</t>
  </si>
  <si>
    <t>PPF - GANDHI</t>
  </si>
  <si>
    <t>PPF - CABILDO IRPA</t>
  </si>
  <si>
    <t>PPF - CUIDAD DEL NIÑO SAN ANTONIO SUR</t>
  </si>
  <si>
    <t>PIE - SUYAI SAN ANTONIO</t>
  </si>
  <si>
    <t>PROGRAMA DE REINSERCIÓN EDUCATIVA</t>
  </si>
  <si>
    <t>PRM - CIUDAD DEL NIÑO ANTOFAGASTA</t>
  </si>
  <si>
    <t>DCE - ZINTZO</t>
  </si>
  <si>
    <t>REM - RESIDENCIA ENTRE RIOS</t>
  </si>
  <si>
    <t>REM - CECILIA B. DE WIDMER</t>
  </si>
  <si>
    <t>PRM - AYELEN</t>
  </si>
  <si>
    <t>REM - RESIDENCIA LAGUNAS DEL PARQUE</t>
  </si>
  <si>
    <t>PRM - KUME NEWEN</t>
  </si>
  <si>
    <t>PRM - BAHIA DE ESPERANZA VILLARRICA</t>
  </si>
  <si>
    <t>PPF - CRESERES CURACAUTIN</t>
  </si>
  <si>
    <t>PIE - WE PEWMA</t>
  </si>
  <si>
    <t>PRM - WE NEWEN PIWKE</t>
  </si>
  <si>
    <t>PPF - CRESERES PUERTO SAAVEDRA</t>
  </si>
  <si>
    <t>PIE - TEMUCO CRESERES</t>
  </si>
  <si>
    <t>PIE - ANTU RAYEN</t>
  </si>
  <si>
    <t>PRM - ADRA VICTORIA</t>
  </si>
  <si>
    <t>PIE - CIUDAD DEL NIÑO ANGOL</t>
  </si>
  <si>
    <t>PPF - PROGRAMA DE PREVENCIÓN FOCALIZADA KOM AMULEYN</t>
  </si>
  <si>
    <t>PIE - AMANKAY</t>
  </si>
  <si>
    <t>REM - CASA FAMILIAR LAS ARAUCARIAS</t>
  </si>
  <si>
    <t>REM - CASA FAMILIAR LAS ACACIAS</t>
  </si>
  <si>
    <t>PRM - MASADA</t>
  </si>
  <si>
    <t>DCE - COPIAPÓ - CALDERA</t>
  </si>
  <si>
    <t>PRM - CEPIJ AYSÉN</t>
  </si>
  <si>
    <t>PPF - SERPAJ COYHAIQUE</t>
  </si>
  <si>
    <t>AFT - AYSÉN OPCIÓN</t>
  </si>
  <si>
    <t>DCE - KIVA</t>
  </si>
  <si>
    <t>PRM - REFUGIO ESPERANZA TOMÉ</t>
  </si>
  <si>
    <t>REM - AYELÉN</t>
  </si>
  <si>
    <t>FAE - AYÚN LOS ÁNGELES</t>
  </si>
  <si>
    <t>FAE - CRESERES TALCAHUANO</t>
  </si>
  <si>
    <t>PIE - CIUDAD DEL NIÑO SAN PEDRO DE LA PAZ</t>
  </si>
  <si>
    <t>DCE - CONCEPCIÓN</t>
  </si>
  <si>
    <t>AFT - WALDO RODRIGUEZ YITZ</t>
  </si>
  <si>
    <t>PRM - ADRA TUCAPEL</t>
  </si>
  <si>
    <t>PRM - MONSEÑOR RENE INOSTROZA</t>
  </si>
  <si>
    <t>DCE - MARTABAT</t>
  </si>
  <si>
    <t>PRM - REFUGIO ESPERANZA CAÑETE</t>
  </si>
  <si>
    <t>PRM - SOL NACIENTE</t>
  </si>
  <si>
    <t>RLP - AYNI</t>
  </si>
  <si>
    <t>PRM - BAHIA ESPERANZA CALLE - CALLE</t>
  </si>
  <si>
    <t>AFT - ARRAYAN</t>
  </si>
  <si>
    <t>RLP - CARACOLA</t>
  </si>
  <si>
    <t>PDC - PDC 24 HORAS</t>
  </si>
  <si>
    <t>FAE - LA PINTANA 2</t>
  </si>
  <si>
    <t>PRM - ADRA CURACAVI</t>
  </si>
  <si>
    <t>DCE - ASISTE MELIPILLA</t>
  </si>
  <si>
    <t>PRM - CEPIJ LA GRANJA</t>
  </si>
  <si>
    <t>FAE - ADRA CERRO NAVIA</t>
  </si>
  <si>
    <t>PIE - PIE 24 HORAS PUENTE ALTO ORIENTE</t>
  </si>
  <si>
    <t>PPF - IDECO PEÑALOLEN</t>
  </si>
  <si>
    <t>PEE - ESCI PUDAHUEL</t>
  </si>
  <si>
    <t>AFT - KUNAK LITUECHE</t>
  </si>
  <si>
    <t>AFT - DEM SANTA CRUZ II</t>
  </si>
  <si>
    <t>REM - RESIDENCIA SAN FRANCISCO DE BORJA</t>
  </si>
  <si>
    <t>AFT - RODRIGO ROJAS DE NEGRI</t>
  </si>
  <si>
    <t>PIE - ANKATU</t>
  </si>
  <si>
    <t>FAE - AYUN TEMUCO</t>
  </si>
  <si>
    <t>REM - ALDEAS INFANTILES SOS PADRE LAS CASAS</t>
  </si>
  <si>
    <t>DCE - CORDEFAM</t>
  </si>
  <si>
    <t>PIE - AMIGO ARAUCO</t>
  </si>
  <si>
    <t>AFT - EL CONQUISTADOR DE YUMBEL</t>
  </si>
  <si>
    <t>AFT - JORGE PEÑA HEN</t>
  </si>
  <si>
    <t>FAE - PROGRAMA FAMILIAS DE ACOGIDA LA SERENA</t>
  </si>
  <si>
    <t>PRM - CENTRO INKAN</t>
  </si>
  <si>
    <t>PRM - CENTRO RUKAN</t>
  </si>
  <si>
    <t>AFT - CIUDAD DEL NIÑO QUELLÓN</t>
  </si>
  <si>
    <t>AFT - RANCO</t>
  </si>
  <si>
    <t>REM - REGAZO DE AMOR</t>
  </si>
  <si>
    <t>PPF - RANCAGUA</t>
  </si>
  <si>
    <t>PPF - O´HIGGINS</t>
  </si>
  <si>
    <t>PPF - RANCAGUA II</t>
  </si>
  <si>
    <t>PRM - REFUGIO ESPERANZA BULNES</t>
  </si>
  <si>
    <t>Cuenta de COD. COLABORADOR</t>
  </si>
  <si>
    <t>TOTAL fiscalizaciones</t>
  </si>
  <si>
    <t>TOTAL Instituciones</t>
  </si>
  <si>
    <t>Sancionatorio directo</t>
  </si>
  <si>
    <t>DCE - ONESTI</t>
  </si>
  <si>
    <t>PRM - WARA DE ESPERANZA</t>
  </si>
  <si>
    <t>AFT - PROGRAMA ACOMPAÑAMIENTO FAMILIAR EL LOA</t>
  </si>
  <si>
    <t>AFT - PORRIMA</t>
  </si>
  <si>
    <t>PRM - AYLLU DE ESPERANZA</t>
  </si>
  <si>
    <t>AFT - KALLPA CHOLCHOL</t>
  </si>
  <si>
    <t>PRM - NEYEN PIUKE</t>
  </si>
  <si>
    <t>ARAUCANIA</t>
  </si>
  <si>
    <t>AFT - GIENNAH</t>
  </si>
  <si>
    <t>SIN EFECTO</t>
  </si>
  <si>
    <t>DCE - GASKIYA</t>
  </si>
  <si>
    <t>DCE - ASISTE AYSÉN</t>
  </si>
  <si>
    <t>PRM - BAHIA ESPERANZA NACIMIENTO</t>
  </si>
  <si>
    <t>REM - RESIDENCIA FAMILIAR MADRE PAULINA</t>
  </si>
  <si>
    <t>AFT - CIUDAD DEL NIÑO COMUNA DE OSORNO</t>
  </si>
  <si>
    <t>AFT - PUERTO MONTT MANKO</t>
  </si>
  <si>
    <t>RVA - LAS PATAGUAS</t>
  </si>
  <si>
    <t>AFT - CENTRO ACOMPAÑAMIENTO FAMILIAR CREA EQUIDAD</t>
  </si>
  <si>
    <t>FAE - CRESERES INAPEWMA</t>
  </si>
  <si>
    <t>PDC - LA GRANJA</t>
  </si>
  <si>
    <t>ILUSTRE MUNICIPALIDAD DE LA GRANJA</t>
  </si>
  <si>
    <t>PRM - ACJ RANCAGUA 2</t>
  </si>
  <si>
    <t>PPF - OLIVAR</t>
  </si>
  <si>
    <t>PPF - CACHAPOAL</t>
  </si>
  <si>
    <t>PRM - AYINRAY</t>
  </si>
  <si>
    <t>REM - CASA FAMILIAR LAS PALMAS</t>
  </si>
  <si>
    <t>PPF - AITUE</t>
  </si>
  <si>
    <t>CORPORACIÓN COMUNIDAD LA ROCA</t>
  </si>
  <si>
    <t>PIE - MUÑALTUN</t>
  </si>
  <si>
    <t>PRM - CENTRO REHUE</t>
  </si>
  <si>
    <t>AFT - REALIDADES DE BULNES</t>
  </si>
  <si>
    <t>AFT - SAN JOAQUÍN LA PROTECTORA</t>
  </si>
  <si>
    <t>Sin Efecto</t>
  </si>
  <si>
    <t>AFT - MONSEÑOR OSCAR ROMERO</t>
  </si>
  <si>
    <t>AFT - RIGOBERTA MENCHU</t>
  </si>
  <si>
    <t>RMA - NAVIDAD</t>
  </si>
  <si>
    <t>AFT - LESATH</t>
  </si>
  <si>
    <t>AFT - ALNILAM</t>
  </si>
  <si>
    <t>PRM - ETZ HAJAIM</t>
  </si>
  <si>
    <t>AFT - AYSÉN</t>
  </si>
  <si>
    <t>AFT - SANTISIMA TRINIDAD</t>
  </si>
  <si>
    <t>REM - CASA AYÜN NEWEN</t>
  </si>
  <si>
    <t>DCE - LAUREL</t>
  </si>
  <si>
    <t>AFT - CENTRO ACOMPAÑAMIENTO FAMILIAR FRUTILLAR CREA EQUIDAD</t>
  </si>
  <si>
    <t>PIE - NATALES</t>
  </si>
  <si>
    <t>AFT - CRESERES MAGALLANES</t>
  </si>
  <si>
    <t>PPF - IDECO WENUY</t>
  </si>
  <si>
    <t>DCE - NAGARTA</t>
  </si>
  <si>
    <t>PPF - CRESERES QUINTA NORMAL</t>
  </si>
  <si>
    <t>DCE - UBWINO</t>
  </si>
  <si>
    <t>PRM - CEPIJ IQUIQUE 2</t>
  </si>
  <si>
    <t>AFT - CRESERES TARAPACÁ</t>
  </si>
  <si>
    <t>PRM - CEPIJ IQUIQUE</t>
  </si>
  <si>
    <t>PRM - BAHIA CKEPNITUR</t>
  </si>
  <si>
    <t>PPF - ASKICHIRI</t>
  </si>
  <si>
    <t>AFT - BARUR</t>
  </si>
  <si>
    <t>PRM - AYÚN ÑUBLE</t>
  </si>
  <si>
    <t>AFT - PADRE DIÓCLES MIRANDA - QUIRIHUE</t>
  </si>
  <si>
    <t>PRM - ADRA EL CARMEN</t>
  </si>
  <si>
    <t>SANCIÓN FIRME</t>
  </si>
  <si>
    <t>MENOS GRAVE/GRAVE</t>
  </si>
  <si>
    <t>AMONESTACIÓN ESCRITA/MULTA 20%</t>
  </si>
  <si>
    <t>AMONESTACIÓN ESCRITA</t>
  </si>
  <si>
    <t>GRAVE</t>
  </si>
  <si>
    <t>TÉRMINO ANTICIPADO Y UNILATERAL DEL CONVENIO</t>
  </si>
  <si>
    <t>MULTA 20%</t>
  </si>
  <si>
    <t>MULTA 30%</t>
  </si>
  <si>
    <t>MENOS GRAVE</t>
  </si>
  <si>
    <t>MULTA 10%</t>
  </si>
  <si>
    <t>AMONESTACIÓN ESCRITA/MULTA 30%</t>
  </si>
  <si>
    <t>MULTA 15%</t>
  </si>
  <si>
    <t>PIE - 24 HORAS CLOTARIO BLEST RIFFO</t>
  </si>
  <si>
    <t>AFT - ESPERANZA TEMUCO</t>
  </si>
  <si>
    <t>PRM - CHUNGARA</t>
  </si>
  <si>
    <t>AFT - YAM</t>
  </si>
  <si>
    <t>AFT - CHAÑARAL</t>
  </si>
  <si>
    <t>AFT - ELUN</t>
  </si>
  <si>
    <t>DCE - BARAQ</t>
  </si>
  <si>
    <t>AFT - CARDENAL RAÚL SILVA HENRÍQUEZ</t>
  </si>
  <si>
    <t>DCE - TINEO</t>
  </si>
  <si>
    <t>PRM - CIUDAD DEL NIÑO CORONEL</t>
  </si>
  <si>
    <t>DCE - KAMULYAN</t>
  </si>
  <si>
    <t>PRM - SAGRADA FAMILIA</t>
  </si>
  <si>
    <t>AFT - UMBRAL BIOBIO</t>
  </si>
  <si>
    <t>AFT - CIUDAD DEL NIÑO COQUIMBO</t>
  </si>
  <si>
    <t>PRM - LA SERENA CREA EQUIDAD</t>
  </si>
  <si>
    <t>PIE - 24 HORAS GAMI</t>
  </si>
  <si>
    <t>AFT - CIUDAD DEL NIÑO ANGELMÓ</t>
  </si>
  <si>
    <t>AFT - KUYEN</t>
  </si>
  <si>
    <t>AFT - CIUDAD DEL NIÑO LOS LAGOS</t>
  </si>
  <si>
    <t>AFT - COINCIDE CAUQUENES CHANCO PELLUHUE</t>
  </si>
  <si>
    <t>PRM - RAYUN</t>
  </si>
  <si>
    <t>AFT - CRESERES TALCA</t>
  </si>
  <si>
    <t>PPF - IDECO PELLI</t>
  </si>
  <si>
    <t>FAE - CRESERES RAYEN</t>
  </si>
  <si>
    <t>PDE - CREA CAPACIDADES CERRO NAVIA</t>
  </si>
  <si>
    <t>PIE - NICANOR PARRA</t>
  </si>
  <si>
    <t>AFT - ALDEAS INFANTILES SOS RÁNQUIL</t>
  </si>
  <si>
    <t>AFT - MI FAMILIA</t>
  </si>
  <si>
    <t>AFT - UMBRAL TRES PASCUALAS</t>
  </si>
  <si>
    <t>PRM - ESPERANZA CORONEL</t>
  </si>
  <si>
    <t>PIE - GANDHI</t>
  </si>
  <si>
    <t>PDC - SUYAI</t>
  </si>
  <si>
    <t>RLP - RESIDENCIA NIDAL PROYECTA</t>
  </si>
  <si>
    <t>AFT - CRESERES PUNTA ARENAS</t>
  </si>
  <si>
    <t>DCE - SAN JAVIER</t>
  </si>
  <si>
    <t>RLP - RESIDENCIA PARA PRE-ESCOLARES GUADALUPE ACOGE</t>
  </si>
  <si>
    <t>AFT - PROTECTORA CORDILLERA CENTRO I</t>
  </si>
  <si>
    <t>PIE - PUENTE ALTO PONIENTE SOCIAL CREATIVA</t>
  </si>
  <si>
    <t>PRM - LLEQUEN 2 RANCAGUA</t>
  </si>
  <si>
    <t>PRM - CENIM PEUMO</t>
  </si>
  <si>
    <t>PRM - CEPIJ RENGO</t>
  </si>
  <si>
    <t>PRM - LLEQUEN RANCAGUA</t>
  </si>
  <si>
    <t>DCE - TREKAN IQUIQUE</t>
  </si>
  <si>
    <t>FAE - FAMILIA DE ACOGIDA ADRA MARGA MARGA 1</t>
  </si>
  <si>
    <t>AFT - LOS LIRIOS</t>
  </si>
  <si>
    <t>DAM - ISLA DE PASCUA</t>
  </si>
  <si>
    <t>PRM - LLEQUÉN SAN CARLOS</t>
  </si>
  <si>
    <t>DCE - OLIVILLO</t>
  </si>
  <si>
    <t>AFT - CHILLÁN VIEJO</t>
  </si>
  <si>
    <t>RPA - HOGAR NAVIDAD DE MADRES ADOLESCENTES</t>
  </si>
  <si>
    <t>PRM - MANELUWUN</t>
  </si>
  <si>
    <t>AFT - ERCILLA</t>
  </si>
  <si>
    <t>AFT - PICHIKECHE</t>
  </si>
  <si>
    <t>AFT - CRESERES VILLARRICA</t>
  </si>
  <si>
    <t>AFT - ANTONIA SALAS</t>
  </si>
  <si>
    <t>AFT - UMBRAL CHIGUAYANTE SUR</t>
  </si>
  <si>
    <t>PRM - CENTRO NEUQUEN</t>
  </si>
  <si>
    <t>DCE - ROVNOST</t>
  </si>
  <si>
    <t>AFT - COINCIDE PUERTO MONTT - LOS MUERMOS</t>
  </si>
  <si>
    <t>AFT - COINCIDE- DALCAHUE-CURACO DE VELEZ-QUINCHAO</t>
  </si>
  <si>
    <t>PRI - VALDIVIA</t>
  </si>
  <si>
    <t>AFT - PROGRAMA DE ACOMPAÑAMIENTO FAMILIAR TERRITORIAL TOMÁS APÓSTOL</t>
  </si>
  <si>
    <t>PRM - SERFIN</t>
  </si>
  <si>
    <t>AFT - TREMUN</t>
  </si>
  <si>
    <t>REM - RENUEVO</t>
  </si>
  <si>
    <t>PPF - 24 HORAS PUNTO DE ENCUENTRO LO PRADO</t>
  </si>
  <si>
    <t>PRM - ACJ RANCAGUA 1</t>
  </si>
  <si>
    <t>AFT - PROGRAMA DE ACOMPAÑAMIENTO FAMILIAR TERRITORIAL ALTO HOSPICIO 1</t>
  </si>
  <si>
    <t>PRM - CENIM RÁNQUIL</t>
  </si>
  <si>
    <t>AFT - FERNANDO ALIAGA</t>
  </si>
  <si>
    <t>PRM - CIUDAD DEL NIÑO TOCOPILLA</t>
  </si>
  <si>
    <t>FAE - PROGRAMA FAMILIAS DE ACOGIDA COQUIMBO</t>
  </si>
  <si>
    <t>AFT - ESPERANZA PUERTO MONTT</t>
  </si>
  <si>
    <t>AFT - ESPERANZA PELLUCO</t>
  </si>
  <si>
    <t>AFT - TRAFWE</t>
  </si>
  <si>
    <t>AFT - LANCO</t>
  </si>
  <si>
    <t>AFT - COINCIDE LICANTEN VICHUQUEN HUALAÑE</t>
  </si>
  <si>
    <t>PPF - LO ESPEJO</t>
  </si>
  <si>
    <t>AFT - CHIMBARONGO RAWA</t>
  </si>
  <si>
    <t>PRM - CENTRO PANKAR</t>
  </si>
  <si>
    <t>PRM - LLEQUÉN COIHUECO</t>
  </si>
  <si>
    <t>AMONESTACIÓN ESCRITA/MULTA 15%</t>
  </si>
  <si>
    <t>TÉRMINO DE LA ACREDITACIÓN</t>
  </si>
  <si>
    <t>PIE - ACJ SAN FERNANDO</t>
  </si>
  <si>
    <t>FAE - LLEQUÉN 2 ÑUBLE</t>
  </si>
  <si>
    <t>PIE - TALCA</t>
  </si>
  <si>
    <t>AFT - PROTECTORA CORDILLERA PONIENTE</t>
  </si>
  <si>
    <t>RLP - RESIDENCIA CENTRO DE VIDA CHILE</t>
  </si>
  <si>
    <t>PEC - TREKANCHE</t>
  </si>
  <si>
    <t>AFT - NEWENCHE</t>
  </si>
  <si>
    <t>AFT - EL CONQUISTADOR CABRERO</t>
  </si>
  <si>
    <t>PRM - GANDHI</t>
  </si>
  <si>
    <t>AFT - SANTA CLARA LA PROTECTORA</t>
  </si>
  <si>
    <t>AFT - COINCIDE PARINACOTA</t>
  </si>
  <si>
    <t>AFT - LLAY LLAY</t>
  </si>
  <si>
    <t>DCE - CORONEL</t>
  </si>
  <si>
    <t>DCE - LUCUMILLO</t>
  </si>
  <si>
    <t>AFT - CRESERES ESMERALDA</t>
  </si>
  <si>
    <t>AFT - CLOTARIO BLEST</t>
  </si>
  <si>
    <t>PDC - JUÉGATELA IQUIQUE 24HRS</t>
  </si>
  <si>
    <t>PDE - 24 HORAS PUERTO MONTT</t>
  </si>
  <si>
    <t>AFT - COINCIDE CONSTITUCIÓN EMPEDRADO 2</t>
  </si>
  <si>
    <t>PIE - LA GRANJA 2 SOCIAL CREATIVA</t>
  </si>
  <si>
    <t>PRM - CENTRO INARA</t>
  </si>
  <si>
    <t>PRM - CENTRO PANUL</t>
  </si>
  <si>
    <t>PPF - QUILLOTA NORTE "NICOLASA QUINTREMAN"</t>
  </si>
  <si>
    <t>RLP - RESIDENCIA DE PROTECCIÓN PARA LACTANTES Y PREESCOLARES (con Programa)</t>
  </si>
  <si>
    <t>PPF - PROGRAMA DE PREVENCIÓN FOCALIZADA</t>
  </si>
  <si>
    <t>REM - RESIDENCIA PROTECCION PARA MAYORES CON PROGRAMA</t>
  </si>
  <si>
    <t>FAE - PROGRAMA DE FAMILIA DE ACOGIDA ESPECIALIZADA</t>
  </si>
  <si>
    <t>RVA - RESIDENCIA DE VIDA FAMILIAR PARA ADOLESCENTES</t>
  </si>
  <si>
    <t>PEE - PROGRAMA EXPLOTACIÓN SEXUAL</t>
  </si>
  <si>
    <t>PAS - PROGRAMA ESPECIALIZADO PARA AGRESORES SEXUALES</t>
  </si>
  <si>
    <t>PRM - PROGRAMA ESPECIALIZADO EN MALTRATO</t>
  </si>
  <si>
    <t>PIE - PROGRAMA DE INTERVENCION ESPECIALIZADA</t>
  </si>
  <si>
    <t>PRI - PROGRAMA INTERVENCIÓN Y PREPARACIÓN PARA LA INTEGRACION DE NIÑOS EN FAMILIA ALTERNATIVA</t>
  </si>
  <si>
    <t>PDC - PROGRAMA ESPECIALIZADO EN DROGAS (24 H)</t>
  </si>
  <si>
    <t>PAD - PROGRAMA DE PROTECCIÓN AMBULATORIA CON DISCAPACIDAD GRAVE O PROFUNDA</t>
  </si>
  <si>
    <t>PDE - PROGRAMA DE REINSERCION EDUCATIVA (24 H)</t>
  </si>
  <si>
    <t>DAM - DIAGNÓSTICO</t>
  </si>
  <si>
    <t>PIE - PROGRAMA DE INTERVENCION ESPECIALIZADA (24 H)</t>
  </si>
  <si>
    <t>DCE - DIAGNOSTICO CLINICO ESPECIALIZADO</t>
  </si>
  <si>
    <t>AFT - ACOMPAÑAMIENTO FAMILAR TERRITORIAL</t>
  </si>
  <si>
    <t>SOCIEDAD DE ASISTENCIA Y CAPACITACIÓN (ANTES DENOMINADA SOCIEDAD PROTECTORA DE LA INFANCIA)</t>
  </si>
  <si>
    <t>RPA - RESIDENCIA DE PROTECCIÓN PARA MADRES ADOLESCENTES</t>
  </si>
  <si>
    <t>RDS - RESIDENCIA CON DISCAPACIDAD SEVERA Y SITUACION DEPENDENCIA CON PROGRAMA PRE -PRD</t>
  </si>
  <si>
    <t>RMA - RESIDENCIA PROTECCION PARA MADRES ADOLESCENTES CON PROGRAMA</t>
  </si>
  <si>
    <t>AFT - LUCILA GODOY</t>
  </si>
  <si>
    <t>RVT - RESIDENCIAS DE VIDA FAMILIAR PARA ADOLESCENCIA TEMPRANA</t>
  </si>
  <si>
    <t>RPM - RESIDENCIA DE PROTECCIÓN PARA MAYORES</t>
  </si>
  <si>
    <t>AFT - EL CONQUISTADOR CORONEL</t>
  </si>
  <si>
    <t>DCE - TREKAN CAÑETE</t>
  </si>
  <si>
    <t>PEC - PROGRAMA ESPECIALIZADO EN NIÑOS DE LA CALLE</t>
  </si>
  <si>
    <t>DCE - HAUMI</t>
  </si>
  <si>
    <t>PPF - AMANAKI</t>
  </si>
  <si>
    <t>PRM - CENIM CALBUCO</t>
  </si>
  <si>
    <t>AFT - CORRAL</t>
  </si>
  <si>
    <t>RPE - RESIDENCIA ESPECIALIZADAS DE PROTECCIÓN</t>
  </si>
  <si>
    <t>FAE - CRESERES AYELEN</t>
  </si>
  <si>
    <t>PPF - CONCHALI CHILE DERECHOS</t>
  </si>
  <si>
    <t>PPF - IDECO LA FLORIDA II</t>
  </si>
  <si>
    <t>RSP - RESIDENCIA ESPECIALIZADAS CON PROGRAMA</t>
  </si>
  <si>
    <t>RPP - RESIDENCIA DE PROTECCIÓN PARA PREESCOLARES</t>
  </si>
  <si>
    <t>AFT - CHILLÁN</t>
  </si>
  <si>
    <t>PROGRAMA</t>
  </si>
  <si>
    <t>AFT - MAYIM</t>
  </si>
  <si>
    <t>PRM - INTI</t>
  </si>
  <si>
    <t>PRM - CENIM VALLENAR</t>
  </si>
  <si>
    <t>AFT - UMBRAL LOTA</t>
  </si>
  <si>
    <t>AFT - UMBRAL CORONEL</t>
  </si>
  <si>
    <t>PIE - 24 HORAS LAMPA</t>
  </si>
  <si>
    <t>FAE - EL BOSQUE 2</t>
  </si>
  <si>
    <t>PRM - CEPIJ SAN FERNANDO</t>
  </si>
  <si>
    <t>FUNDACIÓN ICEPH</t>
  </si>
  <si>
    <t>PIE - MARIO BENEDETTI</t>
  </si>
  <si>
    <t>PIE - PABLO NERUDA</t>
  </si>
  <si>
    <t>AFT - UMBRAL SAN CARLOS</t>
  </si>
  <si>
    <t>PIE - CIUDAD DEL NIÑO CHILLÁN</t>
  </si>
  <si>
    <t>AFT - CHAYIM</t>
  </si>
  <si>
    <t>AFT - COINCIDE FREIRE-TOLTÉN-TEODORO SCHMIDT</t>
  </si>
  <si>
    <t>AFT - CIUDAD DEL NIÑO CORONEL NORTE</t>
  </si>
  <si>
    <t>AFT - UMBRAL COLCURA</t>
  </si>
  <si>
    <t>PRM - REFUGIO ESPERANZA CURANILAHUE</t>
  </si>
  <si>
    <t>DCE - PELÚ</t>
  </si>
  <si>
    <t>AFT - PAULO FREIRE</t>
  </si>
  <si>
    <t>PRM - PAMPA IRIGOIN</t>
  </si>
  <si>
    <t>AFT - MULEN</t>
  </si>
  <si>
    <t>REM - RESIDENCIA TREKAN</t>
  </si>
  <si>
    <t>REM - RESIDENCIA ELUNEY</t>
  </si>
  <si>
    <t>PIE - LINARES</t>
  </si>
  <si>
    <t>PIE - CIUDAD DEL NIÑO CAUQUENES</t>
  </si>
  <si>
    <t>PDC - LA PINTANA</t>
  </si>
  <si>
    <t>PPF - CARMELA JERIA</t>
  </si>
  <si>
    <t>FAE - VALPARAÍSO</t>
  </si>
  <si>
    <t>AFT - CHILLÁN II</t>
  </si>
  <si>
    <t>BIOBÍO</t>
  </si>
  <si>
    <t>PRM - BAHIA KIMZA</t>
  </si>
  <si>
    <t>AFT - SHATUM</t>
  </si>
  <si>
    <t>PPF - ELENA CAFFARENA 24 HORAS</t>
  </si>
  <si>
    <t>PEE - POLARIS</t>
  </si>
  <si>
    <t>PRM - CENIM COCHRANE</t>
  </si>
  <si>
    <t>AFT - UMBRAL ANGOSTURA</t>
  </si>
  <si>
    <t>AFT - MULCHEN</t>
  </si>
  <si>
    <t>RTA - RESIDENCIA DE VIDA FAMILIAR PARA ADOLESCENTES</t>
  </si>
  <si>
    <t>RTA - RESIDENCIA TERAPEÚTICA INTEGRADA PARA ADOLESCENTES</t>
  </si>
  <si>
    <t>RTA - CASA BOLDO</t>
  </si>
  <si>
    <t>AFT - UMBRAL TALCAHUANO</t>
  </si>
  <si>
    <t>AFT - ROBERTO GARRETON</t>
  </si>
  <si>
    <t>DCE - BOROCOI</t>
  </si>
  <si>
    <t>AFT - PROYECTA ANCUD QUEMCHI</t>
  </si>
  <si>
    <t>REM - NUEVO AMANECER</t>
  </si>
  <si>
    <t>PRM - SAYEN</t>
  </si>
  <si>
    <t>PPF - PPF 24 HORAS LAMPA</t>
  </si>
  <si>
    <t>PRM - DEM COLINA</t>
  </si>
  <si>
    <t>AFT - DEM SAN FERNANDO III</t>
  </si>
  <si>
    <t>FAE - RAÍCES</t>
  </si>
  <si>
    <t>PRM - YMCA RANCAGUA 2</t>
  </si>
  <si>
    <t>FAE - ADRA CHILLÁN 1</t>
  </si>
  <si>
    <t>Las fiscalizaciones con resultado negativo no necesariamente conllevan a una infracción, sino que podrán dar lugar a un Plan de Asesoría y Mejoramiento o a un Procedimiento Sancionatorio (Véase Capítulos 8 y 9, Resolución Exenta N°319/2025).</t>
  </si>
  <si>
    <r>
      <t xml:space="preserve">* </t>
    </r>
    <r>
      <rPr>
        <i/>
        <sz val="12"/>
        <color theme="1"/>
        <rFont val="Calibri Light"/>
        <family val="2"/>
      </rPr>
      <t>Negativos</t>
    </r>
    <r>
      <rPr>
        <sz val="12"/>
        <color theme="1"/>
        <rFont val="Calibri Light"/>
        <family val="2"/>
      </rPr>
      <t xml:space="preserve">: Significa que, en la fiscalización realizada a un proyecto, se constataron hechos constitutivos de incumplimientos. Cabe señalar que, un informe de fiscalización negativo no necesariamente conlleva una infracción, sino que podrá dar lugar a un Plan de Asesoría y Mejoramiento o a un Procedimiento Sancionatorio (Véase Capítulos 8 y 9, Resolución Exenta N°319/2025). Tratándose de un Plan, el colaborador deberá presentar objetivos y acciones de subsanación y prevención de los hechos constatados, mientras que, en un procedimiento sancionatorio, el sustanciador a cargo investigará la existencia o ausencia de responsabilidad del colaborador en los hechos, pudiendo proponer el sobreseimiento, la absolución o la aplicación de alguna de las sanciones señaladas en el artículo 41 de la Ley N°21.302. </t>
    </r>
  </si>
  <si>
    <t>PF - PORRIMA</t>
  </si>
  <si>
    <t>PF - PREVENCIÓN FOCALIZADA</t>
  </si>
  <si>
    <t>RVA - INTI MARCA</t>
  </si>
  <si>
    <t>DCE - TREKAN CONCEPCIÓN</t>
  </si>
  <si>
    <t>PRM - CIUDAD DEL NIÑO PUERTO MONTT</t>
  </si>
  <si>
    <t>FAE - ADRA PUERTO MONTT</t>
  </si>
  <si>
    <t>PEE - ESI MAGALLANES</t>
  </si>
  <si>
    <t>PRM - CIUDAD DEL NIÑO MAPOCHO</t>
  </si>
  <si>
    <t>DCE - SANTA CRUZ</t>
  </si>
  <si>
    <t>FAE - ADRA RENGO</t>
  </si>
  <si>
    <t>PPF - ACOGIDA VALPARAÍSO</t>
  </si>
  <si>
    <t>PIE - PIERRE DUBOIS</t>
  </si>
  <si>
    <t>FAE - ADRA QUILLOTA</t>
  </si>
  <si>
    <t>PPF - CUIDAD DEL NIÑO VILLA ALEMANA SUR</t>
  </si>
  <si>
    <t>PRM - CENTRO NEWEN</t>
  </si>
  <si>
    <t>REM - SAN PEDRO</t>
  </si>
  <si>
    <t>FAE - ADRA CHILLÁN 2</t>
  </si>
  <si>
    <t>PRM - BAHÍA KIMSA</t>
  </si>
  <si>
    <t>PRM - IRPAÑA</t>
  </si>
  <si>
    <t>PIE - CIUDAD DEL NIÑO CASTRO</t>
  </si>
  <si>
    <t>PRM - CREA EQUIDAD OSORNO</t>
  </si>
  <si>
    <t>PRM - MINTAKA</t>
  </si>
  <si>
    <t>PRM - LO BARNECHEA</t>
  </si>
  <si>
    <t>PRM - TALAGANTE ZONA CENTRO</t>
  </si>
  <si>
    <t>PRM - PEÑAFLOR 2</t>
  </si>
  <si>
    <t>PRM - YMCA RANCAGUA 1</t>
  </si>
  <si>
    <t>AFT - ARISHA SAN ANTONIO</t>
  </si>
  <si>
    <t>AFT - LA PROTECTORA CARTAGENA</t>
  </si>
  <si>
    <t>AFT - ADOLFO PÉREZ ESQUIVEL</t>
  </si>
  <si>
    <t>PIE - ANTOFAGASTA</t>
  </si>
  <si>
    <t>FUNDACIÓN TIERRA DE ESPERANZA</t>
  </si>
  <si>
    <t>FUNDACIÓN TABOR</t>
  </si>
  <si>
    <t>PPF - BENOR</t>
  </si>
  <si>
    <t>FUNDACIÓN DE AYUDA AL NIÑO LIMITADO (COANIL)</t>
  </si>
  <si>
    <t>CORPORACIÓN ACOGIDA</t>
  </si>
  <si>
    <t>FUNDACIÓN CRESERES</t>
  </si>
  <si>
    <t>FUNDACIÓN NACIONAL PARA LA DEFENSA ECOLOGICA DEL MENOR DE EDAD FUNDACIÓN (DEM)</t>
  </si>
  <si>
    <t>PRM - BAHÍA CKARI</t>
  </si>
  <si>
    <t>FUNDACIÓN TALITA KUM</t>
  </si>
  <si>
    <t>FUNDACIÓN CHILENA PARA LA DISCAPACIDAD</t>
  </si>
  <si>
    <t>FUNDACIÓN CIUDAD DEL NIÑO EX CONSEJO DE DEFENSA DEL NIÑO</t>
  </si>
  <si>
    <t>AFT - CARMELA JERIA GÓMEZ</t>
  </si>
  <si>
    <t>PRM - BAHÍA PAYA</t>
  </si>
  <si>
    <t>AFT - COINCIDE ARICA</t>
  </si>
  <si>
    <t>ORGANIZACIÓN NO GUBERNAMENTAL DE DESARROLLO COINCIDE</t>
  </si>
  <si>
    <t>FUNDACIÓN HONRA</t>
  </si>
  <si>
    <t>CORPORACIÓN DE FORMACIÓN LABORAL AL ADOLESCENTE - CORFAL</t>
  </si>
  <si>
    <t>FUNDACIÓN INSTITUTO DE EDUCACIÓN POPULAR</t>
  </si>
  <si>
    <t>CORPORACIÓN COMUNIDAD TERAPEUTA ESPERANZA</t>
  </si>
  <si>
    <t>CORPORACIÓN SOCIAL Y EDUCACIONAL RENASCI</t>
  </si>
  <si>
    <t>PIE - DIALOGOS</t>
  </si>
  <si>
    <t>PIE - MARTIN LUTHER KING</t>
  </si>
  <si>
    <t>PRM - FUNDACIÓN DEM VALLENAR I</t>
  </si>
  <si>
    <t>REM - CASA CUMBRES DE ATACAMA</t>
  </si>
  <si>
    <t>REM - RESIDENCIA FREIRINA</t>
  </si>
  <si>
    <t>FUNDACIÓN ASISTE</t>
  </si>
  <si>
    <t>PPF - HUASCO</t>
  </si>
  <si>
    <t>PPF - CALDERA</t>
  </si>
  <si>
    <t>PIE - REDES</t>
  </si>
  <si>
    <t>PRM - CEPIJ COPIAPÓ TIERRA AMARILLA 2</t>
  </si>
  <si>
    <t>REM - RENASCI</t>
  </si>
  <si>
    <t>PPF - CRESERES</t>
  </si>
  <si>
    <t>DCE - FINNA</t>
  </si>
  <si>
    <t>REM - ABBA</t>
  </si>
  <si>
    <t>PRI - MONSEÑOR FERNANDO ARIZTÍA</t>
  </si>
  <si>
    <t>PRM - ADRA SELAH</t>
  </si>
  <si>
    <t>PRM - PORTIA</t>
  </si>
  <si>
    <t>PIE - AYSÉN</t>
  </si>
  <si>
    <t>PIE - AYSEN</t>
  </si>
  <si>
    <t>FUNDACIÓN CIUDAD DEL NIÑO RICARDO ESPINOSA</t>
  </si>
  <si>
    <t>RLP - RESIDENCIA DE PROTECCIÓN PARA LACTANTES Y PREESCOLARES AYUN</t>
  </si>
  <si>
    <t>CORPORACIÓN DE APOYO A LA NIÑEZ Y JUVENTUD EN RIESGO SOCIAL CORPORACIÓN LLEQUEN</t>
  </si>
  <si>
    <t>ORGANIZACIÓN NO GUBERNAMENTAL JUNTOS CREANDO FUTURO</t>
  </si>
  <si>
    <t>FUNDACIÓN HOGARES DE MENORES VERBO DIVINO</t>
  </si>
  <si>
    <t>CORPORACIÓN METODISTA</t>
  </si>
  <si>
    <t>O.N.G DE DESARROLLO CORPORACIÓN DE DESARROLLO SOCIAL EL CONQUISTADOR</t>
  </si>
  <si>
    <t>PIE - FUNDACIÓN DEM CORONEL</t>
  </si>
  <si>
    <t>ORGANIZACIÓN NO GUBERNAMENTAL DE DESARROLLO SOCIAL CREATIVA</t>
  </si>
  <si>
    <t>ORGANIZACIÓN NO GUBERNAMENTAL DE DESARROLLO TREKAN</t>
  </si>
  <si>
    <t>AFT - UMBRAL CATIRAY</t>
  </si>
  <si>
    <t>AFT - LLEQUEN PENCO</t>
  </si>
  <si>
    <t>AFT - EL CONQUISTADOR TALCAHUANO</t>
  </si>
  <si>
    <t>REM - CASA CUMBRES DE OVALLE</t>
  </si>
  <si>
    <t>FUNDACIÓN NIÑO Y PATRIA</t>
  </si>
  <si>
    <t>CORPORACIÓN AMULEN PROFESIONALES</t>
  </si>
  <si>
    <t>FUNDACIÓN CREA EQUIDAD</t>
  </si>
  <si>
    <t>RDS - RESIDENCIA DE PROTECCIÓN AYELEN</t>
  </si>
  <si>
    <t>FUNDACIÓN PARA LA INFANCIA DE COQUIMBO</t>
  </si>
  <si>
    <t>PPF - CRESERES LA SERENA</t>
  </si>
  <si>
    <t>RVA - RESIDENCIA TAYEN</t>
  </si>
  <si>
    <t>PPF - RELONCAVI</t>
  </si>
  <si>
    <t>REM - RESIDENCIA DE PROTECCIÓN INFANTIL REFUGIO DE AMOR</t>
  </si>
  <si>
    <t>PPF - HUAIHUEN</t>
  </si>
  <si>
    <t>REM - LA MINGA SUR</t>
  </si>
  <si>
    <t>REM - RUKALAF</t>
  </si>
  <si>
    <t>REM - PUCARA</t>
  </si>
  <si>
    <t>PAS - HUEPIL</t>
  </si>
  <si>
    <t>REM - CASA FAMILIAR FEMENINA OSORNO</t>
  </si>
  <si>
    <t>REM - ALDEAS INFANTILES SOS PUERTO VARAS</t>
  </si>
  <si>
    <t>PEE - LLAPEMN</t>
  </si>
  <si>
    <t>PRM - CIUDAD DEL NIÑO COMUNA PUERTO VARAS</t>
  </si>
  <si>
    <t>FUNDACIÓN LEGADO DE FAMILIA</t>
  </si>
  <si>
    <t>PAS - PAIHUEN</t>
  </si>
  <si>
    <t>PRM - CENIM CHAITÉN</t>
  </si>
  <si>
    <t>PRM - PATAGONIA VERDE</t>
  </si>
  <si>
    <t>FUNDACIÓN CASA ESPERANZA E.V.</t>
  </si>
  <si>
    <t>REM - CASA VALDIVIA M</t>
  </si>
  <si>
    <t>DCE - TREKAN MARIQUINA</t>
  </si>
  <si>
    <t>REM - CASA VALDIVIA F</t>
  </si>
  <si>
    <t>PRM - BAHÍA ESPERANZA LOS LAGOS</t>
  </si>
  <si>
    <t>PRM - CEPIJ PUERTO NATALES</t>
  </si>
  <si>
    <t>FAE - PUNTA ARENAS - PORVENIR</t>
  </si>
  <si>
    <t>PRM - PUNTA ARENAS PORVENIR CREA EQUIDAD</t>
  </si>
  <si>
    <t>PRM - PUNTA ARENAS CABO DE HORNOS CREA EQUIDAD</t>
  </si>
  <si>
    <t>FAE - PUNTA ARENAS  -  CABO DE HORNOS</t>
  </si>
  <si>
    <t>CORPORACIÓN DE AYUDA A LA FAMILIA</t>
  </si>
  <si>
    <t>CORPORACIÓN CULTURAL Y DE DESARROLLO SHALOM</t>
  </si>
  <si>
    <t>CORPORACIÓN HOGAR BELEN</t>
  </si>
  <si>
    <t>ORGANIZACIÓN NO GUBERNAMENTAL DE DESARROLLO - ALTA TIERRA</t>
  </si>
  <si>
    <t>PIE - PROGRAMA DE INTERVENCIÓN INTEGRAL ESPECIALIZADA</t>
  </si>
  <si>
    <t>FUNDACIÓN MI HOGAR DE CAUQUENES</t>
  </si>
  <si>
    <t>CORPORACIÓN EN BUSCA DE UN CAMBIO</t>
  </si>
  <si>
    <t>DCE - DIAGNÓSTICO CLINICO ESPECIALIZADO LIHUEN</t>
  </si>
  <si>
    <t>DCE - DIAGNÓSTICO CLINICO ESPECIALIZADO EKUN</t>
  </si>
  <si>
    <t>DCE - DIAGNÓSTICO CLINICO ESPECIALIZADO CUPAL</t>
  </si>
  <si>
    <t>PEE - ESI MAULE</t>
  </si>
  <si>
    <t>RLP - ARTEMISA</t>
  </si>
  <si>
    <t>RMA - PROVIDENCIA CHILE DERECHOS</t>
  </si>
  <si>
    <t>REM - MACUL CHILE DERECHOS</t>
  </si>
  <si>
    <t>RMA - SANTIAGO CHILE DERECHOS</t>
  </si>
  <si>
    <t>DAM - LA CISTERNA 2</t>
  </si>
  <si>
    <t>ASOCIACIÓN COMUNITA PAPA GIOVANNI XXIII</t>
  </si>
  <si>
    <t>CORPORACIÓN INTEGRAL EDUCATIVA Y SOCIAL PARA EL DESARROLLO DE LA COMUNIDAD</t>
  </si>
  <si>
    <t>RDS - CASA ESPERANZA II</t>
  </si>
  <si>
    <t>DAM - LO BARNECHEA</t>
  </si>
  <si>
    <t>RLP - DRAJIM</t>
  </si>
  <si>
    <t>RMA - RESIDENCIA DE PROTECCIÓN LAZOS</t>
  </si>
  <si>
    <t>CORPORACIÓN OBRA DON GUANELLA</t>
  </si>
  <si>
    <t>FUNDACIÓN PADRE SEMERIA</t>
  </si>
  <si>
    <t>FAE - FUNDACIÓN DEM COLINA</t>
  </si>
  <si>
    <t>FUNDACIÓN KOINOMADELFIA</t>
  </si>
  <si>
    <t>FUNDACIÓN CHILENA DE LA ADOPCIÓN</t>
  </si>
  <si>
    <t>FAE - FUNDACIÓN DEM PUENTE ALTO II</t>
  </si>
  <si>
    <t>FAE - FUNDACIÓN DEM PUENTE ALTO I</t>
  </si>
  <si>
    <t>FAE - FUNDACIÓN DEM TALAGANTE</t>
  </si>
  <si>
    <t>PEE - ESCI SANTIAGO</t>
  </si>
  <si>
    <t>FUNDACIÓN VIDA COMPARTIDA</t>
  </si>
  <si>
    <t>DAM - MAIPÚ</t>
  </si>
  <si>
    <t>DAM - LA PINTANA</t>
  </si>
  <si>
    <t>PPF - VIVIENDO EN FAMILIA SANTA ROSA DE LIMA</t>
  </si>
  <si>
    <t>RLP - NEFESH</t>
  </si>
  <si>
    <t>RDS - SANTA JACINTA</t>
  </si>
  <si>
    <t>ORGANIZACIÓN NO GUBERNAMENTAL DE DESARROLLO PATHER NOSTRUM</t>
  </si>
  <si>
    <t>PDC - RENCA</t>
  </si>
  <si>
    <t>PRM - BUIN PAINE CREA EQUIDAD</t>
  </si>
  <si>
    <t>RLP - SANTA BERNARDITA</t>
  </si>
  <si>
    <t>RLP - KUYEN</t>
  </si>
  <si>
    <t>PPF - URSA</t>
  </si>
  <si>
    <t>PPF - TABIT</t>
  </si>
  <si>
    <t>DAM - SANTIAGO</t>
  </si>
  <si>
    <t>DAM - PEÑALOLEN 1</t>
  </si>
  <si>
    <t>DAM - PEÑALOLEN 2</t>
  </si>
  <si>
    <t>DAM - COLINA</t>
  </si>
  <si>
    <t>PDE - LO PRADO CHILE DERECHOS</t>
  </si>
  <si>
    <t>REM - HOGAR ALDEA MIS AMIGOS</t>
  </si>
  <si>
    <t>PEC - CEFERINO NAMUNCURA</t>
  </si>
  <si>
    <t>PPF - VIVIENDO EN FAMILIA SAN LUCAS</t>
  </si>
  <si>
    <t>PRM - FUNDACIÓN DEM PUENTE ALTO III</t>
  </si>
  <si>
    <t>PDE - SURCOS MAIPU</t>
  </si>
  <si>
    <t>PPF - LA FLORIDA CREA EQUIDAD</t>
  </si>
  <si>
    <t>PPF - IDECO LA FLORIDA I</t>
  </si>
  <si>
    <t>PEE - SAN MIGUEL</t>
  </si>
  <si>
    <t>PIE - FUNDACIÓN DEM COLINA</t>
  </si>
  <si>
    <t>PPF - CRESERES SANTIAGO</t>
  </si>
  <si>
    <t>PRM - CEPIJ LA PINTANA</t>
  </si>
  <si>
    <t>PRM - FUNDACIÓN DEM COLINA TIL TIL I</t>
  </si>
  <si>
    <t>PPF - ACOGIDA LA FLORIDA - MACUL</t>
  </si>
  <si>
    <t>FAE - FUNDACIÓN DEM SAN FERNANDO</t>
  </si>
  <si>
    <t>PAS - RANCAGUA</t>
  </si>
  <si>
    <t>PPF - MARCHIGUE</t>
  </si>
  <si>
    <t>PPF - SAN FERNANDO</t>
  </si>
  <si>
    <t>FAE - RENGO - PROGRAMA FAMILIAS DE ACOGIDA RENGO</t>
  </si>
  <si>
    <t>PIE - ACJ RANCAGUA NORTE</t>
  </si>
  <si>
    <t>PPF - CHIMBARONGO</t>
  </si>
  <si>
    <t>FAE - AYUN RANCAGUA</t>
  </si>
  <si>
    <t>PRM - PROGRAMA PRM ACOGIDA SANTA CRUZ  -  CHÉPICA -LOLOL</t>
  </si>
  <si>
    <t>PRM - KUNTURI LITUECHE</t>
  </si>
  <si>
    <t>ORGANIZACIÓN COMUNITARIA FUNCIONAL CENTRO CULTURAL Y SOCIAL CENTRO DE APOYO AL NIÑO Y LA FAMILIA</t>
  </si>
  <si>
    <t>O.N.G. CORPORACIÓN CAPREIS</t>
  </si>
  <si>
    <t>REM - CASA CUMBRES DE MARGA MARGA</t>
  </si>
  <si>
    <t>CORPORACIÓN DE EDUCACIÓN, REHABILITACIÓN, CAPACITACIÓN, ATENCIÓN DE MENORES Y PERFECCIONAMIENTO</t>
  </si>
  <si>
    <t>PRM - CENTRO TREKAN</t>
  </si>
  <si>
    <t>ORGANIZACIÓN NO GUBERNAMENTAL DE DESARROLLO COVACHA</t>
  </si>
  <si>
    <t>ORGANIZACIÓN NO GUBERNAMENTAL DE DESARROLLO CTRO.COMUNITARIO DE ATENCIÓN AL JOVEN</t>
  </si>
  <si>
    <t>ASOCIACIÓN DE PADRES Y AMIGOS DE LOS AUTISTAS V REGIÓN (ASPAUT)</t>
  </si>
  <si>
    <t>PRM - CENIM CABILDO</t>
  </si>
  <si>
    <t>RDS - RESIDENCIA SANTO DOMINGO SAVIO</t>
  </si>
  <si>
    <t>PRM - CENTRO TAHIEL</t>
  </si>
  <si>
    <t>PRM - SOLA SIERRA HENRIQUEZ</t>
  </si>
  <si>
    <t>DAM - BOLLÉN</t>
  </si>
  <si>
    <t>PDE - CREA CAPACIDADES VALPARAÍSO</t>
  </si>
  <si>
    <t>PPF - PETORCA</t>
  </si>
  <si>
    <t>PRM - CENTRO WALUNG</t>
  </si>
  <si>
    <t>DAM - LILÉN</t>
  </si>
  <si>
    <t>DAM - PETRA</t>
  </si>
  <si>
    <t>PDE - VIÑA DEL MAR</t>
  </si>
  <si>
    <t>PIE - LLEQUÉN PLAYA ANCHA</t>
  </si>
  <si>
    <t>PPF - 24 HORAS VALPARAÍSO  -  ACJ</t>
  </si>
  <si>
    <t>PPF - CIUDAD DEL NIÑO VILLA ALEMANA NORTE</t>
  </si>
  <si>
    <t>PPF - VIÑA DEL MAR</t>
  </si>
  <si>
    <t>FUNDACIÓN NUESTRA SEÑORA DE LA ESPERANZA</t>
  </si>
  <si>
    <t>RLP - RESIDENCIA DE PROTECCIÓN PARA PRIMERA INFANCIA NUESTRA SEÑORA DE LA ESPERANZA</t>
  </si>
  <si>
    <t>INHABILITACIÓN TEMPORAL</t>
  </si>
  <si>
    <t>65.186.866-1</t>
  </si>
  <si>
    <t>70.015.680-K</t>
  </si>
  <si>
    <t>65.628.810-8</t>
  </si>
  <si>
    <t>65.766.670-K</t>
  </si>
  <si>
    <t>65.058.734-0</t>
  </si>
  <si>
    <t>70.267.000-4</t>
  </si>
  <si>
    <t>73.868.900-3</t>
  </si>
  <si>
    <t>65.779.880-0</t>
  </si>
  <si>
    <t>69.180.100-4</t>
  </si>
  <si>
    <t>70.208.100-9</t>
  </si>
  <si>
    <t>75.187.300-K</t>
  </si>
  <si>
    <t>81.795.172-4</t>
  </si>
  <si>
    <t>65.190.887-6</t>
  </si>
  <si>
    <t>65.079.482-6</t>
  </si>
  <si>
    <t>72.169.400-3</t>
  </si>
  <si>
    <t>75.991.740-5</t>
  </si>
  <si>
    <t>65.153.916-1</t>
  </si>
  <si>
    <t>69.030.100-8</t>
  </si>
  <si>
    <t>65.044.717-4</t>
  </si>
  <si>
    <t>65.193.201-7</t>
  </si>
  <si>
    <t>65.161.991-2</t>
  </si>
  <si>
    <t>65.193.525-3</t>
  </si>
  <si>
    <t>71.715.000-7</t>
  </si>
  <si>
    <t>65.153.954-4</t>
  </si>
  <si>
    <t>65.151.981-0</t>
  </si>
  <si>
    <t>70.037.600-1</t>
  </si>
  <si>
    <t>70.000.670-0</t>
  </si>
  <si>
    <t>65.016.550-0</t>
  </si>
  <si>
    <t>70.017.730-0</t>
  </si>
  <si>
    <t>65.192.786-2</t>
  </si>
  <si>
    <t>73.597.200-6</t>
  </si>
  <si>
    <t>65.106.202-0</t>
  </si>
  <si>
    <t>65.212.062-8</t>
  </si>
  <si>
    <t>65.188.476-4</t>
  </si>
  <si>
    <t>81.496.800-6</t>
  </si>
  <si>
    <t>65.907.000-6</t>
  </si>
  <si>
    <t>65.161.827-4</t>
  </si>
  <si>
    <t>65.317.690-2</t>
  </si>
  <si>
    <t>65.060.229-3</t>
  </si>
  <si>
    <t>71.479.200-8</t>
  </si>
  <si>
    <t>65.118.514-9</t>
  </si>
  <si>
    <t>74.150.400-6</t>
  </si>
  <si>
    <t>74.016.500-3</t>
  </si>
  <si>
    <t>70.235.800-0</t>
  </si>
  <si>
    <t>65.184.076-7</t>
  </si>
  <si>
    <t>70.002.810-0</t>
  </si>
  <si>
    <t>70.678.600-7</t>
  </si>
  <si>
    <t>65.083.774-6</t>
  </si>
  <si>
    <t>69.120.100-7</t>
  </si>
  <si>
    <t>65.021.320-3</t>
  </si>
  <si>
    <t>75.463.400-6</t>
  </si>
  <si>
    <t>70.051.600-8</t>
  </si>
  <si>
    <t>65.113.115-4</t>
  </si>
  <si>
    <t>70.717.000-K</t>
  </si>
  <si>
    <t>69.254.800-0</t>
  </si>
  <si>
    <t>71.690.400-8</t>
  </si>
  <si>
    <t>65.054.894-9</t>
  </si>
  <si>
    <t>70.012.450-9</t>
  </si>
  <si>
    <t>70.021.750-7</t>
  </si>
  <si>
    <t>71.940.000-0</t>
  </si>
  <si>
    <t>65.181.148-1</t>
  </si>
  <si>
    <t>71.209.100-2</t>
  </si>
  <si>
    <t>75.941.820-4</t>
  </si>
  <si>
    <t>70.015.560-9</t>
  </si>
  <si>
    <t>70.313.000-3</t>
  </si>
  <si>
    <t>70.840.100-5</t>
  </si>
  <si>
    <t>72.270.300-6</t>
  </si>
  <si>
    <t>74.494.300-0</t>
  </si>
  <si>
    <t>70.983.600-5</t>
  </si>
  <si>
    <t>71.404.100-2</t>
  </si>
  <si>
    <t>65.617.690-3</t>
  </si>
  <si>
    <t>65.008.610-4</t>
  </si>
  <si>
    <t>O'HIGGINS</t>
  </si>
  <si>
    <t>MARÍA AYUDA CORPORACIÓN DE BENEFICENCIA</t>
  </si>
  <si>
    <t>O.N.G DE DESARROLLO LA CASONA DE LOS JÓVENES</t>
  </si>
  <si>
    <t>SUSPENDIDA</t>
  </si>
  <si>
    <t>FUNDACIÓN MARÍA DE LA LUZ ZAÑARTU</t>
  </si>
  <si>
    <t>CORPORACIÓN PRIVADA DE DESARROLLO SOCIAL IX REGIÓN, CORPRIX</t>
  </si>
  <si>
    <t>FUNDACIÓN LA FRONTERA</t>
  </si>
  <si>
    <t>CORPORACIÓN DE EDUCACIÓN Y DESARROLLO POPULAR EL TRAMPOLIN</t>
  </si>
  <si>
    <t>AGENCIA ADVENTISTA DE DESARROLLO Y RECURSOS ASISTENCIALES (ADRA CHILE)</t>
  </si>
  <si>
    <t>DCE - ASISTE FREIRE</t>
  </si>
  <si>
    <t>DCE - ASISTE VILLARRICA</t>
  </si>
  <si>
    <t>PDE - PROGRAMA DE REINSERCIÓN EDUCATIVA</t>
  </si>
  <si>
    <t>FUNDACIÓN LEON BLOY PARA LA PROMOCIÓN INTEGRAL DE LA FAMILIA</t>
  </si>
  <si>
    <t>DCE - PATAGONIA INTEGRAL VICTORIA</t>
  </si>
  <si>
    <t>FUNDACIÓN PATAGONIA INTEGRAL</t>
  </si>
  <si>
    <t>DCE - PATAGONIA INTEGRAL PITRUFQUÉN</t>
  </si>
  <si>
    <t>AFT - PROGRAMA DE ACOMPAÑAMIENTO FAMILIAR TERRITORIAL Y PREVENCIÓN FOCALIZADA AMÜLLEN (AFT-AMULLEN)</t>
  </si>
  <si>
    <t>PRM - OFELIA</t>
  </si>
  <si>
    <t>O.N.G. DESARROLLO FAMILIAR - CORDEFAM</t>
  </si>
  <si>
    <t>RVA - RESIDENCIA DE VIDA FAMILIAR ESPERANZA DE COPIAPÓ</t>
  </si>
  <si>
    <t>DAM - COPIAPÓ</t>
  </si>
  <si>
    <t>PRM - CEPIJ COPIAPÓ - TIERRA AMARILLA</t>
  </si>
  <si>
    <t>CORPORACIÓN DE OPORTUNIDAD Y ACCIÓN SOLIDARIA OPCIÓN</t>
  </si>
  <si>
    <t>REM - CASA CUMBRES DE COPIAPÓ</t>
  </si>
  <si>
    <t>PIE - 24 HORAS COPIAPÓ</t>
  </si>
  <si>
    <t>DCE - PROVINCIA DE COPIAPÓ</t>
  </si>
  <si>
    <t>PRM - ADRA COPIAPÓ</t>
  </si>
  <si>
    <t>PIE - ALNIYAT</t>
  </si>
  <si>
    <t>PIE - SOLA SIERRA</t>
  </si>
  <si>
    <t>REM - ALDEA MARÍA LORETO</t>
  </si>
  <si>
    <t>PRM - AYUN LOS ÁNGELES</t>
  </si>
  <si>
    <t>ILUSTRE MUNICIPALIDAD DE LOS ÁNGELES</t>
  </si>
  <si>
    <t>FAE - ADRA CONCEPCIÓN 4</t>
  </si>
  <si>
    <t>REM - ALDEAS INFANTILES SOS CONCEPCIÓN</t>
  </si>
  <si>
    <t>PEE - CIUDAD DEL NIÑO CONCEPCIÓN</t>
  </si>
  <si>
    <t>RLP - LLEQUEN LOS ÁNGELES</t>
  </si>
  <si>
    <t>PIE - CIUDAD DEL NIÑO CONCEPCIÓN</t>
  </si>
  <si>
    <t>PAS - CONCEPCIÓN</t>
  </si>
  <si>
    <t>PDC - LLEQUEN LOS ÁNGELES</t>
  </si>
  <si>
    <t>CORPORACIÓN PARA LA ATENCIÓN INTEGRAL DEL MALTRATO AL MENOR, EN LA REGIÓN DEL BIO BIO</t>
  </si>
  <si>
    <t>REM - SANTA MARÍA DE LOS ÁNGELES</t>
  </si>
  <si>
    <t>FAE - ADRA CONCEPCIÓN 1</t>
  </si>
  <si>
    <t>FAE - ADRA CONCEPCIÓN 3</t>
  </si>
  <si>
    <t>FAE - ADRA CONCEPCIÓN 2</t>
  </si>
  <si>
    <t>REM - RESIDENCIA CIUDAD DEL NIÑO LOS ÁNGELES</t>
  </si>
  <si>
    <t>FAE - ADRA LOS ÁNGELES</t>
  </si>
  <si>
    <t>REM - RESIDENCIA ALDEAS MARÍA LORETO</t>
  </si>
  <si>
    <t>FAE - CONCEPCIÓN III</t>
  </si>
  <si>
    <t>RVA - RFA NATIVIDAD DE MARÍA</t>
  </si>
  <si>
    <t>REM - MARÍA GORETTI</t>
  </si>
  <si>
    <t>FAE - LLEQUEN 2 LOS ÁNGELES</t>
  </si>
  <si>
    <t>REM - HOGAR BUEN PASTOR CONCEPCIÓN</t>
  </si>
  <si>
    <t>PIE - 24 HORAS LOS ÁNGELES</t>
  </si>
  <si>
    <t>DCE - ASISTE CONCEPCIÓN II</t>
  </si>
  <si>
    <t>FAE - CRESERES LOS ÁNGELES</t>
  </si>
  <si>
    <t>FAE - AYUN 2 LOS ÁNGELES</t>
  </si>
  <si>
    <t>DCE - LOS ÁNGELES</t>
  </si>
  <si>
    <t>PIE - TALITA CUMI LOS ÁNGELES</t>
  </si>
  <si>
    <t>MISIÓN EVANGELICA SAN PABLO DE CHILE</t>
  </si>
  <si>
    <t>AFT - UMBRAL CONCEPCIÓN</t>
  </si>
  <si>
    <t>PRM - LLEQUEN LOS ÁNGELES</t>
  </si>
  <si>
    <t>PRM - CIUDAD DEL NIÑO CONCEPCIÓN</t>
  </si>
  <si>
    <t>PRM - LLEQUEN 2 LOS ÁNGELES</t>
  </si>
  <si>
    <t>PIE - PROGRAMA DE INTERVENCIÓN INTEGRAL IESPECIALIZADA PROVINCIA DEL BIOBIO LOS ÁNGELES</t>
  </si>
  <si>
    <t>AFT - UMBRAL LOS ÁNGELES NACIMIENTO</t>
  </si>
  <si>
    <t>AFT - UMBRAL LOS ÁNGELES</t>
  </si>
  <si>
    <t>AFT - UMBRAL HUALPÉN</t>
  </si>
  <si>
    <t>AFT - UMBRAL LOS ÁNGELES NEGRETE</t>
  </si>
  <si>
    <t>AFT - CIUDAD DEL NIÑO LOS ÁNGELES ORIENTE</t>
  </si>
  <si>
    <t>AFT - CIUDAD DEL NIÑO LOS ÁNGELES PONIENTE</t>
  </si>
  <si>
    <t>PDE - LOS ÁNGELES</t>
  </si>
  <si>
    <t>CORPORACIÓN DE ACOMPAÑAMIENTO Y PROTECCIÓN INTEGRAL DE NIÑOS, NIÑAS Y ADOLESCENTES VIDA FAMILIAR</t>
  </si>
  <si>
    <t>RTT - CASA ARRAYAN</t>
  </si>
  <si>
    <t>RTT - RESIDENCIA TERAPEÚTICA INTEGRADA PARA LA ADOLESCENCIA TEMPRANA</t>
  </si>
  <si>
    <t>PPF - ANTONIA SALAS</t>
  </si>
  <si>
    <t>PPF - DIVINO NIÑO JESÚS</t>
  </si>
  <si>
    <t>PPF - VIVIENDO EN FAMILIA TALCAHUANO NORTE</t>
  </si>
  <si>
    <t>RTA - MARÍA GORETTI</t>
  </si>
  <si>
    <t>REM - SAN JOSÉ</t>
  </si>
  <si>
    <t>CONGREGACIÓN HERMANAS FRANCISCANAS MISIONERAS DE JESÚS</t>
  </si>
  <si>
    <t>REM - RESIDENCIA- REM LIWEN</t>
  </si>
  <si>
    <t>PIE - 24 HORAS JOSÉ HUENANTE</t>
  </si>
  <si>
    <t>AFT - COINCIDE PURRANQUE - RÍO NEGRO</t>
  </si>
  <si>
    <t>PRM - CIUDAD DEL NIÑO DALCAHUE</t>
  </si>
  <si>
    <t>AFT - WITRALEN</t>
  </si>
  <si>
    <t>DCE - ENAKOST</t>
  </si>
  <si>
    <t>DCE - KONEN</t>
  </si>
  <si>
    <t>PIE - CIUDAD DEL NIÑO REGIÓN DE LOS RIOS</t>
  </si>
  <si>
    <t>PPF - CIUDAD DEL NIÑO RÍO BUENO</t>
  </si>
  <si>
    <t>PRM - CIUDAD DEL NIÑO LA UNIÓN</t>
  </si>
  <si>
    <t>AFT - CIUDAD DEL NIÑO RÍO BUENO</t>
  </si>
  <si>
    <t>PRM - BAHÍA ESPERANZA RÍO BUENO</t>
  </si>
  <si>
    <t>FAE - COINCIDE RÍO BUENO</t>
  </si>
  <si>
    <t>RLP - RESIDENCIA DE VIDA FAMILIAR INFANTIL SAN JOSÉ 1</t>
  </si>
  <si>
    <t>CONGREGACIÓN HIJAS DE SAN JOSÉ PROTECTORA DE LA INFANCIA</t>
  </si>
  <si>
    <t>REM - RESIDENCIA VIDA FAMILIAR SAN JOSÉ DE SAN JAVIER</t>
  </si>
  <si>
    <t>RLP - RESIDENCIA DE VIDA FAMILIAR SAN JOSÉ 2</t>
  </si>
  <si>
    <t>PEC - JOSÉ ALDUNATE</t>
  </si>
  <si>
    <t>FAE - ADRA CURICÓ</t>
  </si>
  <si>
    <t>FAE - CURICÓ 2</t>
  </si>
  <si>
    <t>ILUSTRE MUNICIPALIDAD DE CONSTITUCIÓN</t>
  </si>
  <si>
    <t>REM - TERESA DE JESÚS</t>
  </si>
  <si>
    <t>REM - ALDEAS INFANTILES SOS CURICÓ</t>
  </si>
  <si>
    <t>RPM - HOGAR DE NIÑAS MARÍA AYUDA DE LONTUE</t>
  </si>
  <si>
    <t>PIE - 24 HRS - CRESERES TALCA</t>
  </si>
  <si>
    <t>PIE - CONSTITUCIÓN</t>
  </si>
  <si>
    <t>PRM - ANTU RAYEN</t>
  </si>
  <si>
    <t>PDE - PROGRAMA DE PROTECCIÓN ESPECIALIZADO EN REINSERCIÓN</t>
  </si>
  <si>
    <t>PIE - 24 HORAS MACUL HELLEN KELLER</t>
  </si>
  <si>
    <t>PIE - 24 HRS - CRESERES PEDRO AGUIRRE CERDA</t>
  </si>
  <si>
    <t>REM - ACOGEME SAN JOSÉ</t>
  </si>
  <si>
    <t>HOGAR DE NIÑAS LAS CRECHES</t>
  </si>
  <si>
    <t>REM - SANTA MARÍA</t>
  </si>
  <si>
    <t>PDC - 24 HORAS SAN RAMÓN CHILE DERECHOS</t>
  </si>
  <si>
    <t>REM - CASAS FAMILIARES SAN JOSÉ</t>
  </si>
  <si>
    <t>FUNDACIÓN DE BENEFICENCIA HOGAR DE NIÑOS SAN JOSÉ</t>
  </si>
  <si>
    <t>PRM - CEPIJ CONCHALI 1</t>
  </si>
  <si>
    <t>PDE - PROGRAMA DE PROTECCIÓN ESPECIALZIADO EN REINSERCIÓN EDUCATIVA PROGRAMA 24 HORAS JUEGATELA SAN</t>
  </si>
  <si>
    <t>RLP - RESIDENCIA ÁNGELES CUSTODIOS</t>
  </si>
  <si>
    <t>FUNDACIÓN SAN JOSÉ PARA LA ADOPCIÓN FAMILIAR CRISTIANA</t>
  </si>
  <si>
    <t>FAE - ADRA ESTACIÓN CENTRAL</t>
  </si>
  <si>
    <t>RLP - MISIÓN DE MARÍA</t>
  </si>
  <si>
    <t>CORPORACIÓN MISIÓN DE MARÍA</t>
  </si>
  <si>
    <t>CORPORACIÓN HOGAR DE MENORES CARDENAL JOSÉ MARÍA CARO</t>
  </si>
  <si>
    <t>FAE - ADRA SAN RAMÓN</t>
  </si>
  <si>
    <t>PIE - SAN RAMÓN</t>
  </si>
  <si>
    <t>PPF - 24 HRS- CRESERES LA PINTANA</t>
  </si>
  <si>
    <t>PIE - 24 HORAS DEM SAN RAMÓN</t>
  </si>
  <si>
    <t>FAE - DEM METROPOLITANO-ESTACIÓN CENTRAL</t>
  </si>
  <si>
    <t>PIE - 24 HRS -CRESERES CERRO NAVIA</t>
  </si>
  <si>
    <t>PPF - IDECO CLOTARIO BLEST</t>
  </si>
  <si>
    <t>CORP. DESARR.SOC.ASOC.CRIST.DE JÓVENES</t>
  </si>
  <si>
    <t>RSP - ASOCIACIÓN CRISTIANA DE JÓVENES</t>
  </si>
  <si>
    <t>FUNDACIÓN INTEGRANDO NIÑOS Y ADOLESCENTES CON UN TOQUE DE LUZ</t>
  </si>
  <si>
    <t>PPF - GÉNESIS</t>
  </si>
  <si>
    <t>FAE - ALBORADA</t>
  </si>
  <si>
    <t>AFT - ACJ RENGO 3</t>
  </si>
  <si>
    <t>AFT - DEM RENGO II</t>
  </si>
  <si>
    <t>PRM - ADRA HASHEM</t>
  </si>
  <si>
    <t>PRM - CEPIJ IQUIQUE OPCIÓN</t>
  </si>
  <si>
    <t>RLP - HOGAR MARÍA MADRE</t>
  </si>
  <si>
    <t>ORGANIZACIÓN NO GUBERNAMENTAL DE DESARROLLO MARÍA MADRE</t>
  </si>
  <si>
    <t>FAE - ARRAYAN MARÍA ACOGE</t>
  </si>
  <si>
    <t>ORGANIZACIÓN NO GUBERNAMENTAL DE DESARROLLO MARÍA ACOGE</t>
  </si>
  <si>
    <t>FAE - QUILLAY MARÍA ACOGE</t>
  </si>
  <si>
    <t>FUNDACIÓN MI HOGAR, MI FAMILIA</t>
  </si>
  <si>
    <t>RPA - RESIDENCIA NUESTRA SEÑORA DE LA VISITACIÓN</t>
  </si>
  <si>
    <t>RVA - SANTA MARÍA</t>
  </si>
  <si>
    <t>ILUSTRE MUNICIPALIDAD DE SANTA MARÍA</t>
  </si>
  <si>
    <t>REM - RESIDENCIA DE NIÑOS Y JÓVENES PABLO VI</t>
  </si>
  <si>
    <t>FAE - PITRA MARÍA ACOGE</t>
  </si>
  <si>
    <t>FUNDACIÓN DE BENEFICENCIA ALDEA DE NIÑOS CARDENAL RAÚL SILVA HENRIQUEZ</t>
  </si>
  <si>
    <t>ASOCIACIÓN HOGAR DE NIÑOS ARTURO PRAT</t>
  </si>
  <si>
    <t>REM - ALDEAS INFANTILES QUILPUÉ</t>
  </si>
  <si>
    <t>FAE - RADAL MARÍA ACOGE</t>
  </si>
  <si>
    <t>PRI - MARÍA FAMILIA</t>
  </si>
  <si>
    <t>REM - HOGAR CAMPO LOS ESPINOS</t>
  </si>
  <si>
    <t>PPF - IZAR</t>
  </si>
  <si>
    <t>PIE - 24 HORAS MANUEL GUERRERO</t>
  </si>
  <si>
    <t>ADMINISTRACIÓN CENTRALIZADA</t>
  </si>
  <si>
    <t>PPF - 24 HORAS ALMENDRAL</t>
  </si>
  <si>
    <t>ASOCIACIÓN CRISTIANA DE JÓVENES DE VALPARAISO</t>
  </si>
  <si>
    <t>PPF - 24 HORAS VIÑA DEL MAR  -  ACJ</t>
  </si>
  <si>
    <t>PPF - HE HAKA PIRI I TE HUA AI</t>
  </si>
  <si>
    <t>ORGANIZACIÓN COMUNITARIA FUNCIONAL HAKA PUPA O TE NGA POKI</t>
  </si>
  <si>
    <t>PRM - CENIM ISLA</t>
  </si>
  <si>
    <t>PRM - CENTRO VARUA</t>
  </si>
  <si>
    <t>PIE - HAKA ARA TE MANA´U</t>
  </si>
  <si>
    <t>REM - RESIDENCIA DE PROTECCIÓN PARA MAYORES NUESTRA SEÑORA DE FÁTIMA</t>
  </si>
  <si>
    <t>DAM - PAIHUEN CHILLÁN 1</t>
  </si>
  <si>
    <t>PPF - CIUDAD DEL NIÑO CHILLÁN - CHILLÁN VIEJO</t>
  </si>
  <si>
    <t>DAM - PAIHUEN CHILLÁN 2</t>
  </si>
  <si>
    <t>PPF - VIVIENDO EN FAMILIA CHILLÁN - SAN CARLOS - SAN FABIAN DE ALICO</t>
  </si>
  <si>
    <t>PPF - VIVIENDO EN FAMILIA CHILLÁN - COIHUECO</t>
  </si>
  <si>
    <t>PRI - SAN JOSÉ</t>
  </si>
  <si>
    <t>PRM - AMALTEA</t>
  </si>
  <si>
    <t>PRM - CIUDAD DEL NIÑO CHILLÁN</t>
  </si>
  <si>
    <t>PRM - REFUGIO ESPERANZA PIREN</t>
  </si>
  <si>
    <t>Suspendida</t>
  </si>
  <si>
    <t>Datos actualizados al 31/07/2026</t>
  </si>
  <si>
    <t>10-11-2022</t>
  </si>
  <si>
    <t>16-06-2022</t>
  </si>
  <si>
    <t>03-11-2022</t>
  </si>
  <si>
    <t>14-12-2022</t>
  </si>
  <si>
    <t>13-04-2023</t>
  </si>
  <si>
    <t>17-05-2023</t>
  </si>
  <si>
    <t>30-04-2024</t>
  </si>
  <si>
    <t>09-08-2024</t>
  </si>
  <si>
    <t>29-11-2024</t>
  </si>
  <si>
    <t>08-01-2025</t>
  </si>
  <si>
    <t>01-06-2026</t>
  </si>
  <si>
    <t>10-03-2026</t>
  </si>
  <si>
    <t>20-01-2023</t>
  </si>
  <si>
    <t>09-03-2023</t>
  </si>
  <si>
    <t>01-03-2023</t>
  </si>
  <si>
    <t>03-03-2023</t>
  </si>
  <si>
    <t>27-04-2023</t>
  </si>
  <si>
    <t>28-05-2025</t>
  </si>
  <si>
    <t>20-11-2025</t>
  </si>
  <si>
    <t>11-02-2026</t>
  </si>
  <si>
    <t>08-09-2023</t>
  </si>
  <si>
    <t>01-02-2024</t>
  </si>
  <si>
    <t>22-02-2023</t>
  </si>
  <si>
    <t>29-01-2024</t>
  </si>
  <si>
    <t>19-05-2023</t>
  </si>
  <si>
    <t>15-01-2026</t>
  </si>
  <si>
    <t>10-01-2024</t>
  </si>
  <si>
    <t>03-10-2023</t>
  </si>
  <si>
    <t>11-03-2025</t>
  </si>
  <si>
    <t>06-03-2025</t>
  </si>
  <si>
    <t>18-07-2022</t>
  </si>
  <si>
    <t>18-11-2022</t>
  </si>
  <si>
    <t>18-06-2025</t>
  </si>
  <si>
    <t>27-04-2026</t>
  </si>
  <si>
    <t>13-10-2022</t>
  </si>
  <si>
    <t>06-10-2022</t>
  </si>
  <si>
    <t>18-10-2022</t>
  </si>
  <si>
    <t>23-12-2022</t>
  </si>
  <si>
    <t>31-03-2023</t>
  </si>
  <si>
    <t>17-07-2023</t>
  </si>
  <si>
    <t>05-07-2023</t>
  </si>
  <si>
    <t>20-05-2026</t>
  </si>
  <si>
    <t>15-06-2023</t>
  </si>
  <si>
    <t>25-08-2023</t>
  </si>
  <si>
    <t>05-06-2024</t>
  </si>
  <si>
    <t>13-08-2024</t>
  </si>
  <si>
    <t>13-02-2025</t>
  </si>
  <si>
    <t>11-08-2022</t>
  </si>
  <si>
    <t>15-09-2022</t>
  </si>
  <si>
    <t>18-01-2023</t>
  </si>
  <si>
    <t>29-09-2023</t>
  </si>
  <si>
    <t>10-10-2023</t>
  </si>
  <si>
    <t>14-10-2024</t>
  </si>
  <si>
    <t>27-01-2025</t>
  </si>
  <si>
    <t>29-07-2025</t>
  </si>
  <si>
    <t>26-09-2024</t>
  </si>
  <si>
    <t>24-02-2023</t>
  </si>
  <si>
    <t>07-06-2024</t>
  </si>
  <si>
    <t>05-12-2024</t>
  </si>
  <si>
    <t>24-10-2025</t>
  </si>
  <si>
    <t>16-06-2025</t>
  </si>
  <si>
    <t>07-06-2022</t>
  </si>
  <si>
    <t>09-09-2022</t>
  </si>
  <si>
    <t>01-12-2022</t>
  </si>
  <si>
    <t>28-07-2023</t>
  </si>
  <si>
    <t>07-10-2025</t>
  </si>
  <si>
    <t>11-07-2022</t>
  </si>
  <si>
    <t>07-10-2022</t>
  </si>
  <si>
    <t>11-10-2022</t>
  </si>
  <si>
    <t>16-05-2023</t>
  </si>
  <si>
    <t>24-03-2023</t>
  </si>
  <si>
    <t>22-07-2024</t>
  </si>
  <si>
    <t>10-10-2024</t>
  </si>
  <si>
    <t>17-06-2025</t>
  </si>
  <si>
    <t>13-11-2025</t>
  </si>
  <si>
    <t>26-09-2023</t>
  </si>
  <si>
    <t>01-09-2025</t>
  </si>
  <si>
    <t>07-04-2025</t>
  </si>
  <si>
    <t>12-03-2026</t>
  </si>
  <si>
    <t>22-02-2024</t>
  </si>
  <si>
    <t>06-05-2024</t>
  </si>
  <si>
    <t>25-03-2026</t>
  </si>
  <si>
    <t>31-12-2025</t>
  </si>
  <si>
    <t>23-04-2025</t>
  </si>
  <si>
    <t>06-07-2022</t>
  </si>
  <si>
    <t>06-04-2023</t>
  </si>
  <si>
    <t>27-05-2024</t>
  </si>
  <si>
    <t>05-08-2024</t>
  </si>
  <si>
    <t>30-12-2024</t>
  </si>
  <si>
    <t>03-04-2023</t>
  </si>
  <si>
    <t>13-01-2023</t>
  </si>
  <si>
    <t>02-02-2024</t>
  </si>
  <si>
    <t>28-02-2025</t>
  </si>
  <si>
    <t>12-08-2022</t>
  </si>
  <si>
    <t>14-03-2023</t>
  </si>
  <si>
    <t>01-08-2023</t>
  </si>
  <si>
    <t>15-03-2023</t>
  </si>
  <si>
    <t>19-04-2023</t>
  </si>
  <si>
    <t>30-08-2023</t>
  </si>
  <si>
    <t>23-01-2024</t>
  </si>
  <si>
    <t>13-09-2023</t>
  </si>
  <si>
    <t>09-05-2024</t>
  </si>
  <si>
    <t>28-11-2023</t>
  </si>
  <si>
    <t>21-03-2025</t>
  </si>
  <si>
    <t>19-12-2025</t>
  </si>
  <si>
    <t>14-11-2024</t>
  </si>
  <si>
    <t>25-07-2025</t>
  </si>
  <si>
    <t>27-03-2023</t>
  </si>
  <si>
    <t>19-07-2024</t>
  </si>
  <si>
    <t>23-07-2024</t>
  </si>
  <si>
    <t>09-01-2023</t>
  </si>
  <si>
    <t>12-06-2023</t>
  </si>
  <si>
    <t>04-05-2023</t>
  </si>
  <si>
    <t>14-06-2023</t>
  </si>
  <si>
    <t>22-05-2024</t>
  </si>
  <si>
    <t>03-02-2026</t>
  </si>
  <si>
    <t>28-01-2025</t>
  </si>
  <si>
    <t>26-05-2025</t>
  </si>
  <si>
    <t>26-06-2026</t>
  </si>
  <si>
    <t>07-04-2026</t>
  </si>
  <si>
    <t>05-04-2023</t>
  </si>
  <si>
    <t>13-07-2026</t>
  </si>
  <si>
    <t>18-05-2023</t>
  </si>
  <si>
    <t>19-06-2025</t>
  </si>
  <si>
    <t>31-03-2026</t>
  </si>
  <si>
    <t>11-10-2023</t>
  </si>
  <si>
    <t>01-08-2024</t>
  </si>
  <si>
    <t>21-03-2023</t>
  </si>
  <si>
    <t>25-06-2024</t>
  </si>
  <si>
    <t>04-09-2023</t>
  </si>
  <si>
    <t>15-07-2024</t>
  </si>
  <si>
    <t>13-03-2026</t>
  </si>
  <si>
    <t>02-05-2023</t>
  </si>
  <si>
    <t>09-03-2026</t>
  </si>
  <si>
    <t>11-11-2025</t>
  </si>
  <si>
    <t>18-08-2022</t>
  </si>
  <si>
    <t>29-11-2022</t>
  </si>
  <si>
    <t>16-03-2023</t>
  </si>
  <si>
    <t>10-07-2025</t>
  </si>
  <si>
    <t>14-05-2026</t>
  </si>
  <si>
    <t>23-05-2024</t>
  </si>
  <si>
    <t>23-03-2023</t>
  </si>
  <si>
    <t>12-09-2023</t>
  </si>
  <si>
    <t>11-07-2025</t>
  </si>
  <si>
    <t>06-07-2026</t>
  </si>
  <si>
    <t>07-12-2023</t>
  </si>
  <si>
    <t>26-10-2023</t>
  </si>
  <si>
    <t>11-07-2024</t>
  </si>
  <si>
    <t>08-08-2025</t>
  </si>
  <si>
    <t>27-03-2025</t>
  </si>
  <si>
    <t>24-03-2025</t>
  </si>
  <si>
    <t>12-09-2022</t>
  </si>
  <si>
    <t>12-05-2023</t>
  </si>
  <si>
    <t>03-02-2023</t>
  </si>
  <si>
    <t>08-02-2024</t>
  </si>
  <si>
    <t>13-11-2024</t>
  </si>
  <si>
    <t>12-11-2024</t>
  </si>
  <si>
    <t>29-05-2025</t>
  </si>
  <si>
    <t>09-06-2026</t>
  </si>
  <si>
    <t>25-10-2022</t>
  </si>
  <si>
    <t>19-12-2024</t>
  </si>
  <si>
    <t>15-10-2025</t>
  </si>
  <si>
    <t>19-11-2025</t>
  </si>
  <si>
    <t>03-09-2025</t>
  </si>
  <si>
    <t>04-07-2022</t>
  </si>
  <si>
    <t>26-09-2022</t>
  </si>
  <si>
    <t>19-12-2022</t>
  </si>
  <si>
    <t>31-10-2023</t>
  </si>
  <si>
    <t>30-05-2024</t>
  </si>
  <si>
    <t>08-05-2026</t>
  </si>
  <si>
    <t>05-01-2023</t>
  </si>
  <si>
    <t>07-07-2023</t>
  </si>
  <si>
    <t>26-04-2023</t>
  </si>
  <si>
    <t>07-06-2023</t>
  </si>
  <si>
    <t>11-09-2024</t>
  </si>
  <si>
    <t>20-12-2024</t>
  </si>
  <si>
    <t>05-12-2025</t>
  </si>
  <si>
    <t>30-10-2023</t>
  </si>
  <si>
    <t>24-09-2025</t>
  </si>
  <si>
    <t>04-08-2025</t>
  </si>
  <si>
    <t>04-06-2026</t>
  </si>
  <si>
    <t>14-03-2024</t>
  </si>
  <si>
    <t>27-08-2025</t>
  </si>
  <si>
    <t>07-08-2025</t>
  </si>
  <si>
    <t>03-06-2026</t>
  </si>
  <si>
    <t>19-06-2026</t>
  </si>
  <si>
    <t>10-08-2022</t>
  </si>
  <si>
    <t>23-09-2024</t>
  </si>
  <si>
    <t>12-07-2024</t>
  </si>
  <si>
    <t>22-08-2024</t>
  </si>
  <si>
    <t>20-02-2025</t>
  </si>
  <si>
    <t>28-05-2024</t>
  </si>
  <si>
    <t>06-06-2024</t>
  </si>
  <si>
    <t>04-04-2025</t>
  </si>
  <si>
    <t>08-08-2023</t>
  </si>
  <si>
    <t>22-01-2025</t>
  </si>
  <si>
    <t>06-09-2023</t>
  </si>
  <si>
    <t>29-05-2023</t>
  </si>
  <si>
    <t>01-07-2024</t>
  </si>
  <si>
    <t>15-07-2026</t>
  </si>
  <si>
    <t>08-04-2025</t>
  </si>
  <si>
    <t>28-01-2026</t>
  </si>
  <si>
    <t>11-12-2024</t>
  </si>
  <si>
    <t>18-08-2025</t>
  </si>
  <si>
    <t>22-05-2023</t>
  </si>
  <si>
    <t>06-02-2025</t>
  </si>
  <si>
    <t>28-10-2024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</si>
</sst>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_(&quot;Ch$&quot;* #,##0.00_);_(&quot;Ch$&quot;* \(#,##0.00\);_(&quot;Ch$&quot;* &quot;-&quot;??_);_(@_)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i/>
      <sz val="11"/>
      <color theme="1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b/>
      <sz val="18"/>
      <color theme="0"/>
      <name val="Calibri Light"/>
      <family val="2"/>
    </font>
    <font>
      <b/>
      <i/>
      <sz val="10"/>
      <color theme="0" tint="-0.499984740745262"/>
      <name val="Calibri Light"/>
      <family val="2"/>
    </font>
    <font>
      <b/>
      <sz val="12"/>
      <name val="Calibri Light"/>
      <family val="2"/>
    </font>
    <font>
      <b/>
      <sz val="11"/>
      <name val="Calibri Light"/>
      <family val="2"/>
    </font>
    <font>
      <b/>
      <sz val="20"/>
      <name val="Calibri Light"/>
      <family val="2"/>
    </font>
    <font>
      <b/>
      <sz val="14"/>
      <name val="Calibri Light"/>
      <family val="2"/>
    </font>
    <font>
      <sz val="14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1"/>
      <color theme="4" tint="-0.249977111117893"/>
      <name val="Calibri Light"/>
      <family val="2"/>
    </font>
    <font>
      <b/>
      <sz val="11"/>
      <color theme="4" tint="-0.249977111117893"/>
      <name val="Calibri Light"/>
      <family val="2"/>
    </font>
    <font>
      <b/>
      <sz val="12"/>
      <color theme="9" tint="-0.249977111117893"/>
      <name val="Calibri Light"/>
      <family val="2"/>
    </font>
    <font>
      <sz val="11"/>
      <color theme="9" tint="-0.249977111117893"/>
      <name val="Calibri Light"/>
      <family val="2"/>
    </font>
    <font>
      <b/>
      <sz val="14"/>
      <color theme="9" tint="-0.249977111117893"/>
      <name val="Calibri Light"/>
      <family val="2"/>
    </font>
    <font>
      <b/>
      <sz val="11"/>
      <color theme="9" tint="-0.249977111117893"/>
      <name val="Calibri Light"/>
      <family val="2"/>
    </font>
    <font>
      <b/>
      <sz val="11"/>
      <color theme="4" tint="-0.499984740745262"/>
      <name val="Calibri Light"/>
      <family val="2"/>
    </font>
    <font>
      <sz val="11"/>
      <color theme="4" tint="-0.499984740745262"/>
      <name val="Calibri Light"/>
      <family val="2"/>
    </font>
    <font>
      <b/>
      <sz val="14"/>
      <color theme="5" tint="-0.249977111117893"/>
      <name val="Calibri Light"/>
      <family val="2"/>
    </font>
    <font>
      <sz val="14"/>
      <color theme="5" tint="-0.249977111117893"/>
      <name val="Calibri Light"/>
      <family val="2"/>
    </font>
    <font>
      <sz val="12"/>
      <color theme="1"/>
      <name val="Calibri Light"/>
      <family val="2"/>
    </font>
    <font>
      <i/>
      <sz val="12"/>
      <color theme="1"/>
      <name val="Calibri Light"/>
      <family val="2"/>
    </font>
    <font>
      <sz val="9"/>
      <color theme="1"/>
      <name val="Calibri Light"/>
      <family val="2"/>
    </font>
    <font>
      <b/>
      <sz val="11"/>
      <color theme="0"/>
      <name val="Calibri Light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33333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993300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77111117893"/>
      </left>
      <right/>
      <top style="thick">
        <color theme="4" tint="-0.249977111117893"/>
      </top>
      <bottom/>
      <diagonal/>
    </border>
    <border>
      <left/>
      <right/>
      <top style="thick">
        <color theme="4" tint="-0.249977111117893"/>
      </top>
      <bottom/>
      <diagonal/>
    </border>
    <border>
      <left/>
      <right style="thick">
        <color theme="4" tint="-0.249977111117893"/>
      </right>
      <top style="thick">
        <color theme="4" tint="-0.249977111117893"/>
      </top>
      <bottom/>
      <diagonal/>
    </border>
    <border>
      <left style="thick">
        <color theme="4" tint="-0.249977111117893"/>
      </left>
      <right/>
      <top/>
      <bottom/>
      <diagonal/>
    </border>
    <border>
      <left/>
      <right style="thick">
        <color theme="4" tint="-0.249977111117893"/>
      </right>
      <top/>
      <bottom/>
      <diagonal/>
    </border>
    <border>
      <left style="thick">
        <color theme="4" tint="-0.249977111117893"/>
      </left>
      <right/>
      <top/>
      <bottom style="thick">
        <color theme="4" tint="-0.249977111117893"/>
      </bottom>
      <diagonal/>
    </border>
    <border>
      <left/>
      <right/>
      <top/>
      <bottom style="thick">
        <color theme="4" tint="-0.249977111117893"/>
      </bottom>
      <diagonal/>
    </border>
    <border>
      <left/>
      <right style="thick">
        <color theme="4" tint="-0.249977111117893"/>
      </right>
      <top/>
      <bottom style="thick">
        <color theme="4" tint="-0.249977111117893"/>
      </bottom>
      <diagonal/>
    </border>
    <border>
      <left style="thick">
        <color theme="9" tint="-0.249977111117893"/>
      </left>
      <right/>
      <top style="thick">
        <color theme="9" tint="-0.249977111117893"/>
      </top>
      <bottom/>
      <diagonal/>
    </border>
    <border>
      <left/>
      <right/>
      <top style="thick">
        <color theme="9" tint="-0.249977111117893"/>
      </top>
      <bottom/>
      <diagonal/>
    </border>
    <border>
      <left/>
      <right style="thick">
        <color theme="9" tint="-0.249977111117893"/>
      </right>
      <top style="thick">
        <color theme="9" tint="-0.249977111117893"/>
      </top>
      <bottom/>
      <diagonal/>
    </border>
    <border>
      <left style="thick">
        <color theme="9" tint="-0.249977111117893"/>
      </left>
      <right/>
      <top/>
      <bottom/>
      <diagonal/>
    </border>
    <border>
      <left/>
      <right style="thick">
        <color theme="9" tint="-0.249977111117893"/>
      </right>
      <top/>
      <bottom/>
      <diagonal/>
    </border>
    <border>
      <left style="thick">
        <color theme="9" tint="-0.249977111117893"/>
      </left>
      <right/>
      <top/>
      <bottom style="thick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 style="thick">
        <color theme="9" tint="-0.249977111117893"/>
      </right>
      <top/>
      <bottom style="thick">
        <color theme="9" tint="-0.249977111117893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0070C0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0070C0"/>
      </bottom>
      <diagonal/>
    </border>
    <border>
      <left style="thin">
        <color rgb="FF4472C4"/>
      </left>
      <right style="thin">
        <color rgb="FF4472C4"/>
      </right>
      <top style="thin">
        <color rgb="FF0070C0"/>
      </top>
      <bottom style="thin">
        <color rgb="FF0070C0"/>
      </bottom>
      <diagonal/>
    </border>
    <border>
      <left style="thin">
        <color rgb="FF4472C4"/>
      </left>
      <right style="thin">
        <color rgb="FF4472C4"/>
      </right>
      <top/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8" tint="-0.249977111117893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rgb="FF0070C0"/>
      </right>
      <top style="thin">
        <color theme="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0070C0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theme="4"/>
      </top>
      <bottom style="thin">
        <color rgb="FF0070C0"/>
      </bottom>
      <diagonal/>
    </border>
    <border>
      <left style="thin">
        <color rgb="FF305496"/>
      </left>
      <right style="thin">
        <color rgb="FF305496"/>
      </right>
      <top style="thin">
        <color rgb="FF305496"/>
      </top>
      <bottom style="thin">
        <color rgb="FF305496"/>
      </bottom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rgb="FF8FAADC"/>
      </left>
      <right style="thin">
        <color rgb="FF8FAADC"/>
      </right>
      <top style="thin">
        <color rgb="FF8FAADC"/>
      </top>
      <bottom style="thin">
        <color rgb="FF8FAADC"/>
      </bottom>
      <diagonal/>
    </border>
    <border>
      <left/>
      <right/>
      <top/>
      <bottom style="thin">
        <color rgb="FF4472C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41" fontId="2" fillId="2" borderId="0" xfId="2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5" fillId="0" borderId="0" xfId="0" applyFont="1"/>
    <xf numFmtId="14" fontId="2" fillId="2" borderId="0" xfId="2" applyNumberFormat="1" applyFont="1" applyFill="1" applyBorder="1" applyAlignment="1">
      <alignment horizontal="center" vertical="center"/>
    </xf>
    <xf numFmtId="1" fontId="2" fillId="2" borderId="0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pivotButton="1"/>
    <xf numFmtId="0" fontId="9" fillId="0" borderId="0" xfId="0" applyFont="1"/>
    <xf numFmtId="0" fontId="14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0" fillId="0" borderId="0" xfId="0" applyFont="1"/>
    <xf numFmtId="0" fontId="10" fillId="0" borderId="6" xfId="0" applyFont="1" applyBorder="1"/>
    <xf numFmtId="0" fontId="9" fillId="0" borderId="0" xfId="0" applyFont="1" applyAlignment="1">
      <alignment horizontal="left"/>
    </xf>
    <xf numFmtId="0" fontId="10" fillId="0" borderId="5" xfId="0" applyFont="1" applyBorder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3" fillId="0" borderId="0" xfId="0" applyFont="1"/>
    <xf numFmtId="0" fontId="15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/>
    <xf numFmtId="0" fontId="14" fillId="0" borderId="0" xfId="0" applyFont="1" applyAlignment="1">
      <alignment horizontal="center" vertical="center"/>
    </xf>
    <xf numFmtId="0" fontId="20" fillId="0" borderId="7" xfId="0" applyFont="1" applyBorder="1"/>
    <xf numFmtId="0" fontId="21" fillId="0" borderId="8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9" fillId="0" borderId="8" xfId="0" applyFont="1" applyBorder="1"/>
    <xf numFmtId="0" fontId="21" fillId="0" borderId="8" xfId="0" applyFont="1" applyBorder="1"/>
    <xf numFmtId="0" fontId="20" fillId="0" borderId="8" xfId="0" applyFont="1" applyBorder="1"/>
    <xf numFmtId="0" fontId="20" fillId="0" borderId="9" xfId="0" applyFont="1" applyBorder="1"/>
    <xf numFmtId="0" fontId="23" fillId="0" borderId="13" xfId="0" applyFont="1" applyBorder="1"/>
    <xf numFmtId="0" fontId="25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3" fillId="0" borderId="0" xfId="0" applyFont="1"/>
    <xf numFmtId="0" fontId="23" fillId="0" borderId="14" xfId="0" applyFont="1" applyBorder="1"/>
    <xf numFmtId="0" fontId="23" fillId="0" borderId="0" xfId="0" applyFont="1" applyAlignment="1">
      <alignment vertical="center" wrapText="1"/>
    </xf>
    <xf numFmtId="0" fontId="26" fillId="0" borderId="15" xfId="0" applyFont="1" applyBorder="1" applyAlignment="1">
      <alignment horizontal="center" vertical="center"/>
    </xf>
    <xf numFmtId="0" fontId="27" fillId="0" borderId="16" xfId="0" applyFont="1" applyBorder="1"/>
    <xf numFmtId="0" fontId="27" fillId="0" borderId="17" xfId="0" applyFont="1" applyBorder="1"/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9" fillId="0" borderId="21" xfId="0" applyFont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/>
    <xf numFmtId="14" fontId="10" fillId="2" borderId="1" xfId="1" applyNumberFormat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center"/>
    </xf>
    <xf numFmtId="14" fontId="9" fillId="2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2" borderId="1" xfId="2" applyNumberFormat="1" applyFont="1" applyFill="1" applyBorder="1" applyAlignment="1">
      <alignment horizontal="center" vertical="center"/>
    </xf>
    <xf numFmtId="1" fontId="2" fillId="2" borderId="1" xfId="2" applyNumberFormat="1" applyFont="1" applyFill="1" applyBorder="1" applyAlignment="1">
      <alignment horizontal="center" vertical="center"/>
    </xf>
    <xf numFmtId="0" fontId="10" fillId="2" borderId="63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10" fillId="2" borderId="69" xfId="0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center" vertical="center"/>
    </xf>
    <xf numFmtId="0" fontId="33" fillId="4" borderId="71" xfId="0" applyFont="1" applyFill="1" applyBorder="1" applyAlignment="1">
      <alignment horizontal="center" vertical="center" wrapText="1"/>
    </xf>
    <xf numFmtId="0" fontId="33" fillId="4" borderId="72" xfId="0" applyFont="1" applyFill="1" applyBorder="1" applyAlignment="1">
      <alignment horizontal="center" vertical="center" wrapText="1"/>
    </xf>
    <xf numFmtId="1" fontId="33" fillId="4" borderId="72" xfId="0" applyNumberFormat="1" applyFont="1" applyFill="1" applyBorder="1" applyAlignment="1">
      <alignment horizontal="center" vertical="center" wrapText="1"/>
    </xf>
    <xf numFmtId="0" fontId="33" fillId="4" borderId="73" xfId="0" applyFont="1" applyFill="1" applyBorder="1" applyAlignment="1">
      <alignment horizontal="center" vertical="center" wrapText="1"/>
    </xf>
    <xf numFmtId="0" fontId="33" fillId="4" borderId="72" xfId="0" applyFont="1" applyFill="1" applyBorder="1" applyAlignment="1">
      <alignment vertical="center" wrapText="1"/>
    </xf>
    <xf numFmtId="41" fontId="33" fillId="4" borderId="72" xfId="2" applyFont="1" applyFill="1" applyBorder="1" applyAlignment="1">
      <alignment vertical="center" wrapText="1"/>
    </xf>
    <xf numFmtId="14" fontId="10" fillId="2" borderId="64" xfId="1" applyNumberFormat="1" applyFont="1" applyFill="1" applyBorder="1" applyAlignment="1">
      <alignment horizontal="center"/>
    </xf>
    <xf numFmtId="14" fontId="2" fillId="2" borderId="64" xfId="2" applyNumberFormat="1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vertical="center"/>
    </xf>
    <xf numFmtId="0" fontId="2" fillId="2" borderId="69" xfId="0" applyFont="1" applyFill="1" applyBorder="1" applyAlignment="1">
      <alignment vertical="center"/>
    </xf>
    <xf numFmtId="1" fontId="10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vertical="center"/>
    </xf>
    <xf numFmtId="0" fontId="10" fillId="2" borderId="66" xfId="0" applyFont="1" applyFill="1" applyBorder="1" applyAlignment="1">
      <alignment horizontal="left"/>
    </xf>
    <xf numFmtId="0" fontId="30" fillId="0" borderId="0" xfId="0" applyFont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11" fillId="3" borderId="0" xfId="0" applyFont="1" applyFill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30" fillId="0" borderId="24" xfId="0" applyFont="1" applyBorder="1" applyAlignment="1">
      <alignment horizontal="left" vertical="top" wrapText="1"/>
    </xf>
    <xf numFmtId="0" fontId="30" fillId="0" borderId="25" xfId="0" applyFont="1" applyBorder="1" applyAlignment="1">
      <alignment horizontal="left" vertical="top" wrapText="1"/>
    </xf>
    <xf numFmtId="0" fontId="29" fillId="0" borderId="21" xfId="0" applyFont="1" applyBorder="1" applyAlignment="1">
      <alignment horizontal="center" vertical="top"/>
    </xf>
    <xf numFmtId="0" fontId="29" fillId="0" borderId="23" xfId="0" applyFont="1" applyBorder="1" applyAlignment="1">
      <alignment horizontal="center" vertical="top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top"/>
    </xf>
    <xf numFmtId="14" fontId="34" fillId="0" borderId="0" xfId="0" applyNumberFormat="1" applyFont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14" fontId="34" fillId="2" borderId="0" xfId="0" applyNumberFormat="1" applyFont="1" applyFill="1" applyAlignment="1">
      <alignment horizontal="left" vertical="top"/>
    </xf>
    <xf numFmtId="14" fontId="34" fillId="0" borderId="29" xfId="0" applyNumberFormat="1" applyFont="1" applyBorder="1" applyAlignment="1">
      <alignment horizontal="left" vertical="top"/>
    </xf>
    <xf numFmtId="14" fontId="34" fillId="0" borderId="0" xfId="0" applyNumberFormat="1" applyFont="1" applyBorder="1" applyAlignment="1">
      <alignment horizontal="left" vertical="top"/>
    </xf>
    <xf numFmtId="14" fontId="34" fillId="0" borderId="60" xfId="0" applyNumberFormat="1" applyFont="1" applyBorder="1" applyAlignment="1">
      <alignment horizontal="left" vertical="top"/>
    </xf>
    <xf numFmtId="14" fontId="34" fillId="2" borderId="29" xfId="0" applyNumberFormat="1" applyFont="1" applyFill="1" applyBorder="1" applyAlignment="1">
      <alignment horizontal="left" vertical="top"/>
    </xf>
    <xf numFmtId="14" fontId="34" fillId="2" borderId="0" xfId="0" applyNumberFormat="1" applyFont="1" applyFill="1" applyBorder="1" applyAlignment="1">
      <alignment horizontal="left" vertical="top"/>
    </xf>
    <xf numFmtId="14" fontId="34" fillId="2" borderId="0" xfId="0" applyNumberFormat="1" applyFont="1" applyFill="1" applyAlignment="1">
      <alignment horizontal="left" vertical="justify"/>
    </xf>
    <xf numFmtId="14" fontId="35" fillId="2" borderId="0" xfId="0" applyNumberFormat="1" applyFont="1" applyFill="1" applyAlignment="1">
      <alignment horizontal="left" vertical="top"/>
    </xf>
    <xf numFmtId="14" fontId="37" fillId="2" borderId="0" xfId="0" applyNumberFormat="1" applyFont="1" applyFill="1" applyAlignment="1">
      <alignment horizontal="left" vertical="top"/>
    </xf>
    <xf numFmtId="14" fontId="34" fillId="2" borderId="48" xfId="0" applyNumberFormat="1" applyFont="1" applyFill="1" applyBorder="1" applyAlignment="1">
      <alignment horizontal="left" vertical="top"/>
    </xf>
    <xf numFmtId="14" fontId="34" fillId="2" borderId="61" xfId="0" applyNumberFormat="1" applyFont="1" applyFill="1" applyBorder="1" applyAlignment="1">
      <alignment horizontal="left" vertical="top"/>
    </xf>
    <xf numFmtId="14" fontId="37" fillId="2" borderId="0" xfId="0" applyNumberFormat="1" applyFont="1" applyFill="1" applyAlignment="1">
      <alignment horizontal="left" vertical="justify"/>
    </xf>
    <xf numFmtId="0" fontId="0" fillId="0" borderId="0" xfId="0" applyNumberFormat="1"/>
    <xf numFmtId="0" fontId="34" fillId="2" borderId="0" xfId="0" applyFont="1" applyFill="1" applyAlignment="1">
      <alignment horizontal="left"/>
    </xf>
    <xf numFmtId="0" fontId="34" fillId="2" borderId="0" xfId="0" applyFont="1" applyFill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0" fontId="35" fillId="2" borderId="30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0" fontId="34" fillId="2" borderId="29" xfId="0" applyFont="1" applyFill="1" applyBorder="1" applyAlignment="1">
      <alignment horizontal="left"/>
    </xf>
    <xf numFmtId="0" fontId="35" fillId="2" borderId="29" xfId="0" applyFont="1" applyFill="1" applyBorder="1" applyAlignment="1">
      <alignment horizontal="left"/>
    </xf>
    <xf numFmtId="14" fontId="34" fillId="2" borderId="0" xfId="0" applyNumberFormat="1" applyFont="1" applyFill="1" applyAlignment="1">
      <alignment horizontal="left"/>
    </xf>
    <xf numFmtId="0" fontId="34" fillId="2" borderId="31" xfId="0" applyFont="1" applyFill="1" applyBorder="1" applyAlignment="1">
      <alignment horizontal="left"/>
    </xf>
    <xf numFmtId="0" fontId="34" fillId="2" borderId="32" xfId="0" applyFont="1" applyFill="1" applyBorder="1" applyAlignment="1">
      <alignment horizontal="left"/>
    </xf>
    <xf numFmtId="0" fontId="35" fillId="2" borderId="32" xfId="0" applyFont="1" applyFill="1" applyBorder="1" applyAlignment="1">
      <alignment horizontal="left"/>
    </xf>
    <xf numFmtId="0" fontId="34" fillId="2" borderId="33" xfId="0" applyFont="1" applyFill="1" applyBorder="1" applyAlignment="1">
      <alignment horizontal="left"/>
    </xf>
    <xf numFmtId="0" fontId="35" fillId="2" borderId="33" xfId="0" applyFont="1" applyFill="1" applyBorder="1" applyAlignment="1">
      <alignment horizontal="left"/>
    </xf>
    <xf numFmtId="0" fontId="38" fillId="2" borderId="0" xfId="0" applyFont="1" applyFill="1" applyAlignment="1">
      <alignment horizontal="left"/>
    </xf>
    <xf numFmtId="0" fontId="37" fillId="2" borderId="0" xfId="0" applyFont="1" applyFill="1" applyBorder="1" applyAlignment="1">
      <alignment horizontal="left"/>
    </xf>
    <xf numFmtId="0" fontId="35" fillId="2" borderId="31" xfId="0" applyFont="1" applyFill="1" applyBorder="1" applyAlignment="1">
      <alignment horizontal="left"/>
    </xf>
    <xf numFmtId="0" fontId="34" fillId="2" borderId="35" xfId="0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0" fontId="34" fillId="2" borderId="36" xfId="0" applyFont="1" applyFill="1" applyBorder="1" applyAlignment="1">
      <alignment horizontal="left"/>
    </xf>
    <xf numFmtId="0" fontId="34" fillId="2" borderId="37" xfId="0" applyFont="1" applyFill="1" applyBorder="1" applyAlignment="1">
      <alignment horizontal="left"/>
    </xf>
    <xf numFmtId="0" fontId="34" fillId="2" borderId="38" xfId="0" applyFont="1" applyFill="1" applyBorder="1" applyAlignment="1">
      <alignment horizontal="left"/>
    </xf>
    <xf numFmtId="0" fontId="34" fillId="2" borderId="39" xfId="0" applyFont="1" applyFill="1" applyBorder="1" applyAlignment="1">
      <alignment horizontal="left"/>
    </xf>
    <xf numFmtId="0" fontId="34" fillId="2" borderId="40" xfId="0" applyFont="1" applyFill="1" applyBorder="1" applyAlignment="1">
      <alignment horizontal="left"/>
    </xf>
    <xf numFmtId="0" fontId="34" fillId="2" borderId="41" xfId="0" applyFont="1" applyFill="1" applyBorder="1" applyAlignment="1">
      <alignment horizontal="left"/>
    </xf>
    <xf numFmtId="0" fontId="35" fillId="2" borderId="39" xfId="0" applyFont="1" applyFill="1" applyBorder="1" applyAlignment="1">
      <alignment horizontal="left"/>
    </xf>
    <xf numFmtId="0" fontId="34" fillId="2" borderId="42" xfId="0" applyFont="1" applyFill="1" applyBorder="1" applyAlignment="1">
      <alignment horizontal="left"/>
    </xf>
    <xf numFmtId="0" fontId="34" fillId="2" borderId="43" xfId="0" applyFont="1" applyFill="1" applyBorder="1" applyAlignment="1">
      <alignment horizontal="left"/>
    </xf>
    <xf numFmtId="0" fontId="34" fillId="2" borderId="44" xfId="0" applyFont="1" applyFill="1" applyBorder="1" applyAlignment="1">
      <alignment horizontal="left"/>
    </xf>
    <xf numFmtId="0" fontId="35" fillId="2" borderId="45" xfId="0" applyFont="1" applyFill="1" applyBorder="1" applyAlignment="1">
      <alignment horizontal="left"/>
    </xf>
    <xf numFmtId="0" fontId="34" fillId="2" borderId="46" xfId="0" applyFont="1" applyFill="1" applyBorder="1" applyAlignment="1">
      <alignment horizontal="left"/>
    </xf>
    <xf numFmtId="0" fontId="34" fillId="2" borderId="47" xfId="0" applyFont="1" applyFill="1" applyBorder="1" applyAlignment="1">
      <alignment horizontal="left"/>
    </xf>
    <xf numFmtId="0" fontId="35" fillId="2" borderId="47" xfId="0" applyFont="1" applyFill="1" applyBorder="1" applyAlignment="1">
      <alignment horizontal="left"/>
    </xf>
    <xf numFmtId="0" fontId="34" fillId="2" borderId="45" xfId="0" applyFont="1" applyFill="1" applyBorder="1" applyAlignment="1">
      <alignment horizontal="left"/>
    </xf>
    <xf numFmtId="0" fontId="34" fillId="2" borderId="48" xfId="0" applyFont="1" applyFill="1" applyBorder="1" applyAlignment="1">
      <alignment horizontal="left"/>
    </xf>
    <xf numFmtId="0" fontId="35" fillId="2" borderId="48" xfId="0" applyFont="1" applyFill="1" applyBorder="1" applyAlignment="1">
      <alignment horizontal="left"/>
    </xf>
    <xf numFmtId="0" fontId="34" fillId="2" borderId="49" xfId="0" applyFont="1" applyFill="1" applyBorder="1" applyAlignment="1">
      <alignment horizontal="left"/>
    </xf>
    <xf numFmtId="0" fontId="34" fillId="2" borderId="50" xfId="0" applyFont="1" applyFill="1" applyBorder="1" applyAlignment="1">
      <alignment horizontal="left"/>
    </xf>
    <xf numFmtId="0" fontId="34" fillId="2" borderId="51" xfId="0" applyFont="1" applyFill="1" applyBorder="1" applyAlignment="1">
      <alignment horizontal="left"/>
    </xf>
    <xf numFmtId="0" fontId="34" fillId="2" borderId="30" xfId="0" applyFont="1" applyFill="1" applyBorder="1" applyAlignment="1">
      <alignment horizontal="left"/>
    </xf>
    <xf numFmtId="0" fontId="34" fillId="2" borderId="52" xfId="0" applyFont="1" applyFill="1" applyBorder="1" applyAlignment="1">
      <alignment horizontal="left"/>
    </xf>
    <xf numFmtId="0" fontId="37" fillId="2" borderId="0" xfId="3" applyFont="1" applyFill="1" applyAlignment="1">
      <alignment horizontal="left"/>
    </xf>
    <xf numFmtId="1" fontId="35" fillId="2" borderId="0" xfId="0" applyNumberFormat="1" applyFont="1" applyFill="1" applyBorder="1" applyAlignment="1">
      <alignment horizontal="left"/>
    </xf>
    <xf numFmtId="1" fontId="35" fillId="2" borderId="0" xfId="0" applyNumberFormat="1" applyFont="1" applyFill="1" applyAlignment="1">
      <alignment horizontal="left"/>
    </xf>
    <xf numFmtId="0" fontId="35" fillId="2" borderId="53" xfId="0" applyFont="1" applyFill="1" applyBorder="1" applyAlignment="1">
      <alignment horizontal="left"/>
    </xf>
    <xf numFmtId="0" fontId="37" fillId="2" borderId="29" xfId="0" applyFont="1" applyFill="1" applyBorder="1" applyAlignment="1">
      <alignment horizontal="left"/>
    </xf>
    <xf numFmtId="0" fontId="34" fillId="2" borderId="53" xfId="0" applyFont="1" applyFill="1" applyBorder="1" applyAlignment="1">
      <alignment horizontal="left"/>
    </xf>
    <xf numFmtId="0" fontId="34" fillId="2" borderId="54" xfId="0" applyFont="1" applyFill="1" applyBorder="1" applyAlignment="1">
      <alignment horizontal="left"/>
    </xf>
    <xf numFmtId="0" fontId="34" fillId="2" borderId="55" xfId="0" applyFont="1" applyFill="1" applyBorder="1" applyAlignment="1">
      <alignment horizontal="left"/>
    </xf>
    <xf numFmtId="0" fontId="34" fillId="2" borderId="56" xfId="0" applyFont="1" applyFill="1" applyBorder="1" applyAlignment="1">
      <alignment horizontal="left"/>
    </xf>
    <xf numFmtId="0" fontId="34" fillId="2" borderId="57" xfId="0" applyFont="1" applyFill="1" applyBorder="1" applyAlignment="1">
      <alignment horizontal="left"/>
    </xf>
    <xf numFmtId="0" fontId="35" fillId="2" borderId="58" xfId="0" applyFont="1" applyFill="1" applyBorder="1" applyAlignment="1">
      <alignment horizontal="left"/>
    </xf>
    <xf numFmtId="0" fontId="34" fillId="2" borderId="59" xfId="0" applyFont="1" applyFill="1" applyBorder="1" applyAlignment="1">
      <alignment horizontal="left"/>
    </xf>
    <xf numFmtId="0" fontId="35" fillId="2" borderId="59" xfId="0" applyFont="1" applyFill="1" applyBorder="1" applyAlignment="1">
      <alignment horizontal="left"/>
    </xf>
    <xf numFmtId="0" fontId="34" fillId="2" borderId="60" xfId="0" applyFont="1" applyFill="1" applyBorder="1" applyAlignment="1">
      <alignment horizontal="left"/>
    </xf>
    <xf numFmtId="0" fontId="35" fillId="2" borderId="60" xfId="0" applyFont="1" applyFill="1" applyBorder="1" applyAlignment="1">
      <alignment horizontal="left"/>
    </xf>
    <xf numFmtId="0" fontId="35" fillId="2" borderId="54" xfId="0" applyFont="1" applyFill="1" applyBorder="1" applyAlignment="1">
      <alignment horizontal="left"/>
    </xf>
    <xf numFmtId="0" fontId="34" fillId="2" borderId="61" xfId="0" applyFont="1" applyFill="1" applyBorder="1" applyAlignment="1">
      <alignment horizontal="left"/>
    </xf>
    <xf numFmtId="0" fontId="35" fillId="2" borderId="34" xfId="0" applyFont="1" applyFill="1" applyBorder="1" applyAlignment="1">
      <alignment horizontal="left"/>
    </xf>
    <xf numFmtId="0" fontId="38" fillId="2" borderId="0" xfId="0" applyFont="1" applyFill="1" applyBorder="1" applyAlignment="1">
      <alignment horizontal="left"/>
    </xf>
    <xf numFmtId="14" fontId="36" fillId="0" borderId="0" xfId="0" applyNumberFormat="1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/>
    </xf>
    <xf numFmtId="14" fontId="34" fillId="0" borderId="30" xfId="0" applyNumberFormat="1" applyFont="1" applyBorder="1" applyAlignment="1">
      <alignment horizontal="left" vertical="top"/>
    </xf>
    <xf numFmtId="0" fontId="34" fillId="2" borderId="1" xfId="0" applyFont="1" applyFill="1" applyBorder="1" applyAlignment="1">
      <alignment horizontal="left"/>
    </xf>
    <xf numFmtId="0" fontId="35" fillId="2" borderId="1" xfId="0" applyFont="1" applyFill="1" applyBorder="1" applyAlignment="1">
      <alignment horizontal="left"/>
    </xf>
    <xf numFmtId="14" fontId="34" fillId="2" borderId="31" xfId="0" applyNumberFormat="1" applyFont="1" applyFill="1" applyBorder="1" applyAlignment="1">
      <alignment horizontal="left" vertical="top"/>
    </xf>
    <xf numFmtId="14" fontId="34" fillId="0" borderId="32" xfId="0" applyNumberFormat="1" applyFont="1" applyBorder="1" applyAlignment="1">
      <alignment horizontal="left" vertical="top"/>
    </xf>
    <xf numFmtId="0" fontId="34" fillId="2" borderId="62" xfId="0" applyFont="1" applyFill="1" applyBorder="1" applyAlignment="1">
      <alignment horizontal="left"/>
    </xf>
    <xf numFmtId="0" fontId="35" fillId="2" borderId="50" xfId="0" applyFont="1" applyFill="1" applyBorder="1" applyAlignment="1">
      <alignment horizontal="left"/>
    </xf>
    <xf numFmtId="14" fontId="34" fillId="0" borderId="31" xfId="0" applyNumberFormat="1" applyFont="1" applyBorder="1" applyAlignment="1">
      <alignment horizontal="left" vertical="top"/>
    </xf>
    <xf numFmtId="0" fontId="34" fillId="2" borderId="0" xfId="4" applyNumberFormat="1" applyFont="1" applyFill="1" applyBorder="1" applyAlignment="1">
      <alignment horizontal="left"/>
    </xf>
    <xf numFmtId="14" fontId="37" fillId="2" borderId="0" xfId="0" applyNumberFormat="1" applyFont="1" applyFill="1" applyBorder="1" applyAlignment="1">
      <alignment horizontal="left" vertical="top"/>
    </xf>
    <xf numFmtId="0" fontId="34" fillId="2" borderId="0" xfId="0" applyNumberFormat="1" applyFont="1" applyFill="1" applyAlignment="1">
      <alignment horizontal="left" vertical="top"/>
    </xf>
    <xf numFmtId="14" fontId="34" fillId="0" borderId="0" xfId="0" applyNumberFormat="1" applyFont="1" applyFill="1" applyAlignment="1">
      <alignment horizontal="left" vertical="top"/>
    </xf>
    <xf numFmtId="0" fontId="34" fillId="2" borderId="0" xfId="0" applyNumberFormat="1" applyFont="1" applyFill="1" applyAlignment="1">
      <alignment horizontal="left"/>
    </xf>
    <xf numFmtId="0" fontId="35" fillId="2" borderId="0" xfId="0" applyNumberFormat="1" applyFont="1" applyFill="1" applyAlignment="1">
      <alignment horizontal="left"/>
    </xf>
    <xf numFmtId="0" fontId="36" fillId="5" borderId="0" xfId="0" applyNumberFormat="1" applyFont="1" applyFill="1" applyAlignment="1">
      <alignment horizontal="left"/>
    </xf>
    <xf numFmtId="0" fontId="34" fillId="0" borderId="0" xfId="0" applyNumberFormat="1" applyFont="1" applyAlignment="1">
      <alignment horizontal="left"/>
    </xf>
    <xf numFmtId="0" fontId="35" fillId="2" borderId="0" xfId="0" applyNumberFormat="1" applyFont="1" applyFill="1" applyBorder="1" applyAlignment="1">
      <alignment horizontal="left"/>
    </xf>
    <xf numFmtId="0" fontId="34" fillId="2" borderId="0" xfId="0" applyNumberFormat="1" applyFont="1" applyFill="1" applyBorder="1" applyAlignment="1">
      <alignment horizontal="left"/>
    </xf>
    <xf numFmtId="0" fontId="35" fillId="6" borderId="0" xfId="0" applyFont="1" applyFill="1" applyBorder="1" applyAlignment="1">
      <alignment horizontal="left"/>
    </xf>
    <xf numFmtId="0" fontId="34" fillId="6" borderId="0" xfId="0" applyFont="1" applyFill="1" applyAlignment="1">
      <alignment horizontal="left"/>
    </xf>
    <xf numFmtId="14" fontId="34" fillId="0" borderId="0" xfId="0" applyNumberFormat="1" applyFont="1" applyFill="1" applyBorder="1" applyAlignment="1">
      <alignment horizontal="left" vertical="top"/>
    </xf>
    <xf numFmtId="14" fontId="34" fillId="2" borderId="0" xfId="0" applyNumberFormat="1" applyFont="1" applyFill="1" applyBorder="1" applyAlignment="1">
      <alignment horizontal="left" vertical="justify"/>
    </xf>
    <xf numFmtId="0" fontId="36" fillId="0" borderId="0" xfId="0" applyFont="1" applyAlignment="1">
      <alignment horizontal="left" vertical="top"/>
    </xf>
    <xf numFmtId="14" fontId="35" fillId="6" borderId="0" xfId="0" applyNumberFormat="1" applyFont="1" applyFill="1" applyAlignment="1">
      <alignment horizontal="left" vertical="top"/>
    </xf>
    <xf numFmtId="0" fontId="35" fillId="6" borderId="0" xfId="0" applyFont="1" applyFill="1" applyAlignment="1">
      <alignment horizontal="left"/>
    </xf>
    <xf numFmtId="14" fontId="34" fillId="2" borderId="1" xfId="0" applyNumberFormat="1" applyFont="1" applyFill="1" applyBorder="1" applyAlignment="1">
      <alignment horizontal="left" vertical="top"/>
    </xf>
    <xf numFmtId="14" fontId="34" fillId="0" borderId="50" xfId="0" applyNumberFormat="1" applyFont="1" applyBorder="1" applyAlignment="1">
      <alignment horizontal="left" vertical="top"/>
    </xf>
    <xf numFmtId="14" fontId="34" fillId="2" borderId="30" xfId="0" applyNumberFormat="1" applyFont="1" applyFill="1" applyBorder="1" applyAlignment="1">
      <alignment horizontal="left" vertical="top"/>
    </xf>
    <xf numFmtId="1" fontId="35" fillId="2" borderId="60" xfId="0" applyNumberFormat="1" applyFont="1" applyFill="1" applyBorder="1" applyAlignment="1">
      <alignment horizontal="left"/>
    </xf>
    <xf numFmtId="0" fontId="35" fillId="2" borderId="52" xfId="0" applyFont="1" applyFill="1" applyBorder="1" applyAlignment="1">
      <alignment horizontal="left"/>
    </xf>
    <xf numFmtId="0" fontId="10" fillId="2" borderId="65" xfId="0" applyFont="1" applyFill="1" applyBorder="1" applyAlignment="1">
      <alignment horizontal="center"/>
    </xf>
    <xf numFmtId="0" fontId="10" fillId="2" borderId="66" xfId="0" applyFont="1" applyFill="1" applyBorder="1"/>
    <xf numFmtId="1" fontId="10" fillId="2" borderId="66" xfId="0" applyNumberFormat="1" applyFont="1" applyFill="1" applyBorder="1" applyAlignment="1">
      <alignment horizontal="center"/>
    </xf>
    <xf numFmtId="14" fontId="10" fillId="2" borderId="66" xfId="1" applyNumberFormat="1" applyFont="1" applyFill="1" applyBorder="1" applyAlignment="1">
      <alignment horizontal="center"/>
    </xf>
    <xf numFmtId="1" fontId="10" fillId="2" borderId="66" xfId="1" applyNumberFormat="1" applyFont="1" applyFill="1" applyBorder="1" applyAlignment="1">
      <alignment horizontal="center"/>
    </xf>
    <xf numFmtId="14" fontId="10" fillId="2" borderId="67" xfId="1" applyNumberFormat="1" applyFont="1" applyFill="1" applyBorder="1" applyAlignment="1">
      <alignment horizontal="center"/>
    </xf>
    <xf numFmtId="0" fontId="10" fillId="2" borderId="68" xfId="0" applyFont="1" applyFill="1" applyBorder="1" applyAlignment="1">
      <alignment horizontal="center"/>
    </xf>
    <xf numFmtId="0" fontId="10" fillId="2" borderId="69" xfId="0" applyFont="1" applyFill="1" applyBorder="1"/>
    <xf numFmtId="1" fontId="10" fillId="2" borderId="69" xfId="0" applyNumberFormat="1" applyFont="1" applyFill="1" applyBorder="1" applyAlignment="1">
      <alignment horizontal="center"/>
    </xf>
    <xf numFmtId="14" fontId="10" fillId="2" borderId="69" xfId="1" applyNumberFormat="1" applyFont="1" applyFill="1" applyBorder="1" applyAlignment="1">
      <alignment horizontal="center"/>
    </xf>
    <xf numFmtId="1" fontId="10" fillId="2" borderId="69" xfId="1" applyNumberFormat="1" applyFont="1" applyFill="1" applyBorder="1" applyAlignment="1">
      <alignment horizontal="center"/>
    </xf>
    <xf numFmtId="14" fontId="10" fillId="2" borderId="70" xfId="1" applyNumberFormat="1" applyFont="1" applyFill="1" applyBorder="1" applyAlignment="1">
      <alignment horizontal="center"/>
    </xf>
  </cellXfs>
  <cellStyles count="5">
    <cellStyle name="Millares [0] 2" xfId="2" xr:uid="{28DF00D3-FCD2-4429-A154-608C43DC1A6B}"/>
    <cellStyle name="Moneda [0]" xfId="1" builtinId="7"/>
    <cellStyle name="Moneda 2" xfId="4" xr:uid="{76DD6699-489E-486F-A591-3CB0EE245DFD}"/>
    <cellStyle name="Normal" xfId="0" builtinId="0"/>
    <cellStyle name="Normal 2" xfId="3" xr:uid="{C7EF639C-1DFC-4250-92E6-A679263754F2}"/>
  </cellStyles>
  <dxfs count="12"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TD!$E$192:$E$207</c:f>
              <c:strCache>
                <c:ptCount val="16"/>
                <c:pt idx="0">
                  <c:v>MAGALLANES</c:v>
                </c:pt>
                <c:pt idx="1">
                  <c:v>AYSÉN</c:v>
                </c:pt>
                <c:pt idx="2">
                  <c:v>LOS LAGOS</c:v>
                </c:pt>
                <c:pt idx="3">
                  <c:v>LOS RÍOS</c:v>
                </c:pt>
                <c:pt idx="4">
                  <c:v>ARAUCANIA</c:v>
                </c:pt>
                <c:pt idx="5">
                  <c:v>BÍO - BÍO</c:v>
                </c:pt>
                <c:pt idx="6">
                  <c:v>ÑUBLE</c:v>
                </c:pt>
                <c:pt idx="7">
                  <c:v>MAULE</c:v>
                </c:pt>
                <c:pt idx="8">
                  <c:v>O'HIGGINS</c:v>
                </c:pt>
                <c:pt idx="9">
                  <c:v>METROPOLITANA</c:v>
                </c:pt>
                <c:pt idx="10">
                  <c:v>VALPARAÍSO</c:v>
                </c:pt>
                <c:pt idx="11">
                  <c:v>COQUIMBO</c:v>
                </c:pt>
                <c:pt idx="12">
                  <c:v>ATACAMA</c:v>
                </c:pt>
                <c:pt idx="13">
                  <c:v>ANTOFAGASTA</c:v>
                </c:pt>
                <c:pt idx="14">
                  <c:v>TARAPACÁ</c:v>
                </c:pt>
                <c:pt idx="15">
                  <c:v>ARICA Y PARINACOTA</c:v>
                </c:pt>
              </c:strCache>
            </c:strRef>
          </c:cat>
          <c:val>
            <c:numRef>
              <c:f>TD!$F$192:$F$207</c:f>
              <c:numCache>
                <c:formatCode>General</c:formatCode>
                <c:ptCount val="16"/>
                <c:pt idx="0">
                  <c:v>84</c:v>
                </c:pt>
                <c:pt idx="1">
                  <c:v>43</c:v>
                </c:pt>
                <c:pt idx="2">
                  <c:v>101</c:v>
                </c:pt>
                <c:pt idx="3">
                  <c:v>85</c:v>
                </c:pt>
                <c:pt idx="4">
                  <c:v>169</c:v>
                </c:pt>
                <c:pt idx="5">
                  <c:v>196</c:v>
                </c:pt>
                <c:pt idx="6">
                  <c:v>148</c:v>
                </c:pt>
                <c:pt idx="7">
                  <c:v>171</c:v>
                </c:pt>
                <c:pt idx="8">
                  <c:v>139</c:v>
                </c:pt>
                <c:pt idx="9">
                  <c:v>331</c:v>
                </c:pt>
                <c:pt idx="10">
                  <c:v>409</c:v>
                </c:pt>
                <c:pt idx="11">
                  <c:v>139</c:v>
                </c:pt>
                <c:pt idx="12">
                  <c:v>92</c:v>
                </c:pt>
                <c:pt idx="13">
                  <c:v>130</c:v>
                </c:pt>
                <c:pt idx="14">
                  <c:v>104</c:v>
                </c:pt>
                <c:pt idx="15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A-469E-BF6F-A94D2BA2D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53551"/>
        <c:axId val="249355471"/>
      </c:barChart>
      <c:catAx>
        <c:axId val="249353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5471"/>
        <c:crosses val="autoZero"/>
        <c:auto val="1"/>
        <c:lblAlgn val="ctr"/>
        <c:lblOffset val="100"/>
        <c:noMultiLvlLbl val="0"/>
      </c:catAx>
      <c:valAx>
        <c:axId val="24935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TD!$E$192:$E$207</c:f>
              <c:strCache>
                <c:ptCount val="16"/>
                <c:pt idx="0">
                  <c:v>MAGALLANES</c:v>
                </c:pt>
                <c:pt idx="1">
                  <c:v>AYSÉN</c:v>
                </c:pt>
                <c:pt idx="2">
                  <c:v>LOS LAGOS</c:v>
                </c:pt>
                <c:pt idx="3">
                  <c:v>LOS RÍOS</c:v>
                </c:pt>
                <c:pt idx="4">
                  <c:v>ARAUCANIA</c:v>
                </c:pt>
                <c:pt idx="5">
                  <c:v>BÍO - BÍO</c:v>
                </c:pt>
                <c:pt idx="6">
                  <c:v>ÑUBLE</c:v>
                </c:pt>
                <c:pt idx="7">
                  <c:v>MAULE</c:v>
                </c:pt>
                <c:pt idx="8">
                  <c:v>O'HIGGINS</c:v>
                </c:pt>
                <c:pt idx="9">
                  <c:v>METROPOLITANA</c:v>
                </c:pt>
                <c:pt idx="10">
                  <c:v>VALPARAÍSO</c:v>
                </c:pt>
                <c:pt idx="11">
                  <c:v>COQUIMBO</c:v>
                </c:pt>
                <c:pt idx="12">
                  <c:v>ATACAMA</c:v>
                </c:pt>
                <c:pt idx="13">
                  <c:v>ANTOFAGASTA</c:v>
                </c:pt>
                <c:pt idx="14">
                  <c:v>TARAPACÁ</c:v>
                </c:pt>
                <c:pt idx="15">
                  <c:v>ARICA Y PARINACOTA</c:v>
                </c:pt>
              </c:strCache>
            </c:strRef>
          </c:cat>
          <c:val>
            <c:numRef>
              <c:f>TD!$F$192:$F$207</c:f>
              <c:numCache>
                <c:formatCode>General</c:formatCode>
                <c:ptCount val="16"/>
                <c:pt idx="0">
                  <c:v>84</c:v>
                </c:pt>
                <c:pt idx="1">
                  <c:v>43</c:v>
                </c:pt>
                <c:pt idx="2">
                  <c:v>101</c:v>
                </c:pt>
                <c:pt idx="3">
                  <c:v>85</c:v>
                </c:pt>
                <c:pt idx="4">
                  <c:v>169</c:v>
                </c:pt>
                <c:pt idx="5">
                  <c:v>196</c:v>
                </c:pt>
                <c:pt idx="6">
                  <c:v>148</c:v>
                </c:pt>
                <c:pt idx="7">
                  <c:v>171</c:v>
                </c:pt>
                <c:pt idx="8">
                  <c:v>139</c:v>
                </c:pt>
                <c:pt idx="9">
                  <c:v>331</c:v>
                </c:pt>
                <c:pt idx="10">
                  <c:v>409</c:v>
                </c:pt>
                <c:pt idx="11">
                  <c:v>139</c:v>
                </c:pt>
                <c:pt idx="12">
                  <c:v>92</c:v>
                </c:pt>
                <c:pt idx="13">
                  <c:v>130</c:v>
                </c:pt>
                <c:pt idx="14">
                  <c:v>104</c:v>
                </c:pt>
                <c:pt idx="15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C-4218-A416-13AA8A4A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53551"/>
        <c:axId val="249355471"/>
      </c:barChart>
      <c:catAx>
        <c:axId val="249353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5471"/>
        <c:crosses val="autoZero"/>
        <c:auto val="1"/>
        <c:lblAlgn val="ctr"/>
        <c:lblOffset val="100"/>
        <c:noMultiLvlLbl val="0"/>
      </c:catAx>
      <c:valAx>
        <c:axId val="24935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1</xdr:row>
      <xdr:rowOff>4536</xdr:rowOff>
    </xdr:from>
    <xdr:to>
      <xdr:col>2</xdr:col>
      <xdr:colOff>2305556</xdr:colOff>
      <xdr:row>6</xdr:row>
      <xdr:rowOff>132036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C7F010-4E65-4079-B73F-0E90CA6D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7" y="195036"/>
          <a:ext cx="32852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9524</xdr:rowOff>
    </xdr:from>
    <xdr:to>
      <xdr:col>5</xdr:col>
      <xdr:colOff>59646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963706-EECE-4AEF-808E-867CE2A79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200024"/>
          <a:ext cx="1913211" cy="714376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26</xdr:row>
      <xdr:rowOff>15240</xdr:rowOff>
    </xdr:from>
    <xdr:to>
      <xdr:col>16</xdr:col>
      <xdr:colOff>304800</xdr:colOff>
      <xdr:row>43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9307086-A94D-4087-9E60-895D7EB54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</xdr:colOff>
      <xdr:row>0</xdr:row>
      <xdr:rowOff>163286</xdr:rowOff>
    </xdr:from>
    <xdr:to>
      <xdr:col>2</xdr:col>
      <xdr:colOff>1196542</xdr:colOff>
      <xdr:row>5</xdr:row>
      <xdr:rowOff>154715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64B329-48C7-48C7-84D1-0BF28D07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8" y="163286"/>
          <a:ext cx="328224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696514</xdr:colOff>
      <xdr:row>186</xdr:row>
      <xdr:rowOff>15476</xdr:rowOff>
    </xdr:from>
    <xdr:to>
      <xdr:col>15</xdr:col>
      <xdr:colOff>452437</xdr:colOff>
      <xdr:row>211</xdr:row>
      <xdr:rowOff>178594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787538-BC44-D9E0-9099-E4D342A8D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ejorninezcl.sharepoint.com/sites/REPOSITORIOUGC-DN/Documentos%20compartidos/General/REPOSITORIO%20UGC/00.%20UGC%20DN/00.%20REGISTRO%20C.A/01.%20REGISTRO%20GENERAL%20DE%20COLABORADORES.xlsx" TargetMode="External"/><Relationship Id="rId1" Type="http://schemas.openxmlformats.org/officeDocument/2006/relationships/externalLinkPath" Target="https://mejorninezcl.sharepoint.com/sites/REPOSITORIOUGC-DN/Documentos%20compartidos/General/REPOSITORIO%20UGC/00.%20UGC%20DN/00.%20REGISTRO%20C.A/01.%20REGISTRO%20GENERAL%20DE%20COLABORA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_PJ_IP (Bruto)"/>
      <sheetName val="Reg_PN (Bruto)"/>
    </sheetNames>
    <sheetDataSet>
      <sheetData sheetId="0">
        <row r="3">
          <cell r="A3" t="str">
            <v>SIS</v>
          </cell>
          <cell r="BL3" t="str">
            <v>ESTADO</v>
          </cell>
        </row>
        <row r="4">
          <cell r="A4">
            <v>6902</v>
          </cell>
          <cell r="BL4" t="str">
            <v>ACREDITADA</v>
          </cell>
        </row>
        <row r="5">
          <cell r="A5">
            <v>250</v>
          </cell>
          <cell r="BL5" t="str">
            <v>ACREDITADA</v>
          </cell>
        </row>
        <row r="6">
          <cell r="A6">
            <v>8003</v>
          </cell>
          <cell r="BL6" t="str">
            <v>ACREDITADA</v>
          </cell>
        </row>
        <row r="7">
          <cell r="A7">
            <v>6871</v>
          </cell>
          <cell r="BL7" t="str">
            <v>ACREDITADA</v>
          </cell>
        </row>
        <row r="8">
          <cell r="A8">
            <v>400</v>
          </cell>
          <cell r="BL8" t="str">
            <v>ACREDITADA</v>
          </cell>
        </row>
        <row r="9">
          <cell r="A9">
            <v>8047</v>
          </cell>
          <cell r="BL9" t="str">
            <v>ACREDITADA</v>
          </cell>
        </row>
        <row r="10">
          <cell r="A10">
            <v>6971</v>
          </cell>
          <cell r="BL10" t="str">
            <v>ACREDITADA</v>
          </cell>
        </row>
        <row r="11">
          <cell r="A11">
            <v>7331</v>
          </cell>
          <cell r="BL11" t="str">
            <v>ACREDITADA</v>
          </cell>
        </row>
        <row r="12">
          <cell r="A12">
            <v>7627</v>
          </cell>
          <cell r="BL12" t="str">
            <v>ACREDITADA</v>
          </cell>
        </row>
        <row r="13">
          <cell r="A13">
            <v>1550</v>
          </cell>
          <cell r="BL13" t="str">
            <v>ACREDITADA</v>
          </cell>
        </row>
        <row r="14">
          <cell r="A14">
            <v>1750</v>
          </cell>
          <cell r="BL14" t="str">
            <v>ACREDITADA</v>
          </cell>
        </row>
        <row r="15">
          <cell r="A15">
            <v>1050</v>
          </cell>
          <cell r="BL15" t="str">
            <v>ACREDITADA</v>
          </cell>
        </row>
        <row r="16">
          <cell r="A16">
            <v>1250</v>
          </cell>
          <cell r="BL16" t="str">
            <v>ACREDITADA</v>
          </cell>
        </row>
        <row r="17">
          <cell r="A17">
            <v>1500</v>
          </cell>
          <cell r="BL17" t="str">
            <v>ACREDITADA</v>
          </cell>
        </row>
        <row r="18">
          <cell r="A18">
            <v>1450</v>
          </cell>
          <cell r="BL18" t="str">
            <v>ACREDITADA</v>
          </cell>
        </row>
        <row r="19">
          <cell r="A19">
            <v>7657</v>
          </cell>
          <cell r="BL19" t="str">
            <v>ACREDITADA</v>
          </cell>
        </row>
        <row r="20">
          <cell r="A20">
            <v>6968</v>
          </cell>
          <cell r="BL20" t="str">
            <v>ACREDITADA</v>
          </cell>
        </row>
        <row r="21">
          <cell r="A21">
            <v>7379</v>
          </cell>
          <cell r="BL21" t="str">
            <v>ACREDITADA</v>
          </cell>
        </row>
        <row r="22">
          <cell r="A22">
            <v>1950</v>
          </cell>
          <cell r="BL22" t="str">
            <v>ACREDITADA</v>
          </cell>
        </row>
        <row r="23">
          <cell r="A23">
            <v>7664</v>
          </cell>
          <cell r="BL23" t="str">
            <v>ACREDITADA</v>
          </cell>
        </row>
        <row r="24">
          <cell r="A24">
            <v>150</v>
          </cell>
          <cell r="BL24" t="str">
            <v>ACREDITADA</v>
          </cell>
        </row>
        <row r="25">
          <cell r="A25">
            <v>7102</v>
          </cell>
          <cell r="BL25" t="str">
            <v>ACREDITADA</v>
          </cell>
        </row>
        <row r="26">
          <cell r="A26">
            <v>6760</v>
          </cell>
          <cell r="BL26" t="str">
            <v>ACREDITADA</v>
          </cell>
        </row>
        <row r="27">
          <cell r="A27">
            <v>7459</v>
          </cell>
          <cell r="BL27" t="str">
            <v>ACREDITADA</v>
          </cell>
        </row>
        <row r="28">
          <cell r="A28">
            <v>8055</v>
          </cell>
          <cell r="BL28" t="str">
            <v>ACREDITADA</v>
          </cell>
        </row>
        <row r="29">
          <cell r="A29">
            <v>6899</v>
          </cell>
          <cell r="BL29" t="str">
            <v>ACREDITADA</v>
          </cell>
        </row>
        <row r="30">
          <cell r="A30">
            <v>6650</v>
          </cell>
          <cell r="BL30" t="str">
            <v>ACREDITADA</v>
          </cell>
        </row>
        <row r="31">
          <cell r="A31">
            <v>4425</v>
          </cell>
          <cell r="BL31" t="str">
            <v>ACREDITADA</v>
          </cell>
        </row>
        <row r="32">
          <cell r="A32">
            <v>6866</v>
          </cell>
          <cell r="BL32" t="str">
            <v>ACREDITADA</v>
          </cell>
        </row>
        <row r="33">
          <cell r="A33">
            <v>7462</v>
          </cell>
          <cell r="BL33" t="str">
            <v>ACREDITADA</v>
          </cell>
        </row>
        <row r="34">
          <cell r="A34">
            <v>7652</v>
          </cell>
          <cell r="BL34" t="str">
            <v>ACREDITADA</v>
          </cell>
        </row>
        <row r="35">
          <cell r="A35">
            <v>7160</v>
          </cell>
          <cell r="BL35" t="str">
            <v>ACREDITADA</v>
          </cell>
        </row>
        <row r="36">
          <cell r="A36">
            <v>6999</v>
          </cell>
          <cell r="BL36" t="str">
            <v>ACREDITADA</v>
          </cell>
        </row>
        <row r="37">
          <cell r="A37">
            <v>3842</v>
          </cell>
          <cell r="BL37" t="str">
            <v>ACREDITADA</v>
          </cell>
        </row>
        <row r="38">
          <cell r="A38">
            <v>6900</v>
          </cell>
          <cell r="BL38" t="str">
            <v>ACREDITADA</v>
          </cell>
        </row>
        <row r="39">
          <cell r="A39">
            <v>7041</v>
          </cell>
          <cell r="BL39" t="str">
            <v>ACREDITADA</v>
          </cell>
        </row>
        <row r="40">
          <cell r="A40">
            <v>6830</v>
          </cell>
          <cell r="BL40" t="str">
            <v>ACREDITADA</v>
          </cell>
        </row>
        <row r="41">
          <cell r="A41">
            <v>6570</v>
          </cell>
          <cell r="BL41" t="str">
            <v>ACREDITADA</v>
          </cell>
        </row>
        <row r="42">
          <cell r="A42">
            <v>7730</v>
          </cell>
          <cell r="BL42" t="str">
            <v>ACREDITADA</v>
          </cell>
        </row>
        <row r="43">
          <cell r="A43">
            <v>6926</v>
          </cell>
          <cell r="BL43" t="str">
            <v>ACREDITADA</v>
          </cell>
        </row>
        <row r="44">
          <cell r="A44">
            <v>2260</v>
          </cell>
          <cell r="BL44" t="str">
            <v>ACREDITADA</v>
          </cell>
        </row>
        <row r="45">
          <cell r="A45">
            <v>7085</v>
          </cell>
          <cell r="BL45" t="str">
            <v>ACREDITADA</v>
          </cell>
        </row>
        <row r="46">
          <cell r="A46">
            <v>7638</v>
          </cell>
          <cell r="BL46" t="str">
            <v>ACREDITADA</v>
          </cell>
        </row>
        <row r="47">
          <cell r="A47">
            <v>2330</v>
          </cell>
          <cell r="BL47" t="str">
            <v>ACREDITADA</v>
          </cell>
        </row>
        <row r="48">
          <cell r="A48">
            <v>6973</v>
          </cell>
          <cell r="BL48" t="str">
            <v>ACREDITADA</v>
          </cell>
        </row>
        <row r="49">
          <cell r="A49">
            <v>4800</v>
          </cell>
          <cell r="BL49" t="str">
            <v>ACREDITADA</v>
          </cell>
        </row>
        <row r="50">
          <cell r="A50">
            <v>7722</v>
          </cell>
          <cell r="BL50" t="str">
            <v>ACREDITADA</v>
          </cell>
        </row>
        <row r="51">
          <cell r="A51">
            <v>7650</v>
          </cell>
          <cell r="BL51" t="str">
            <v>ACREDITADA</v>
          </cell>
        </row>
        <row r="52">
          <cell r="A52">
            <v>6969</v>
          </cell>
          <cell r="BL52" t="str">
            <v>ACREDITADA</v>
          </cell>
        </row>
        <row r="53">
          <cell r="A53">
            <v>6580</v>
          </cell>
          <cell r="BL53" t="str">
            <v>ACREDITADA</v>
          </cell>
        </row>
        <row r="54">
          <cell r="A54">
            <v>6935</v>
          </cell>
          <cell r="BL54" t="str">
            <v>ACREDITADA</v>
          </cell>
        </row>
        <row r="55">
          <cell r="A55">
            <v>2550</v>
          </cell>
          <cell r="BL55" t="str">
            <v>ACREDITADA</v>
          </cell>
        </row>
        <row r="56">
          <cell r="A56">
            <v>6400</v>
          </cell>
          <cell r="BL56" t="str">
            <v>ACREDITADA</v>
          </cell>
        </row>
        <row r="57">
          <cell r="A57">
            <v>7463</v>
          </cell>
          <cell r="BL57" t="str">
            <v>ACREDITADA</v>
          </cell>
        </row>
        <row r="58">
          <cell r="A58">
            <v>7446</v>
          </cell>
          <cell r="BL58" t="str">
            <v>ACREDITADA</v>
          </cell>
        </row>
        <row r="59">
          <cell r="A59">
            <v>7173</v>
          </cell>
          <cell r="BL59" t="str">
            <v>ACREDITADA</v>
          </cell>
        </row>
        <row r="60">
          <cell r="A60">
            <v>6943</v>
          </cell>
          <cell r="BL60" t="str">
            <v>ACREDITADA</v>
          </cell>
        </row>
        <row r="61">
          <cell r="A61">
            <v>7388</v>
          </cell>
          <cell r="BL61" t="str">
            <v>ACREDITADA</v>
          </cell>
        </row>
        <row r="62">
          <cell r="A62">
            <v>7320</v>
          </cell>
          <cell r="BL62" t="str">
            <v>ACREDITADA</v>
          </cell>
        </row>
        <row r="63">
          <cell r="A63">
            <v>6915</v>
          </cell>
          <cell r="BL63" t="str">
            <v>ACREDITADA</v>
          </cell>
        </row>
        <row r="64">
          <cell r="A64">
            <v>7499</v>
          </cell>
          <cell r="BL64" t="str">
            <v>ACREDITADA</v>
          </cell>
        </row>
        <row r="65">
          <cell r="A65">
            <v>8045</v>
          </cell>
          <cell r="BL65" t="str">
            <v>ACREDITADA</v>
          </cell>
        </row>
        <row r="66">
          <cell r="A66">
            <v>7322</v>
          </cell>
          <cell r="BL66" t="str">
            <v>ACREDITADA</v>
          </cell>
        </row>
        <row r="67">
          <cell r="A67">
            <v>7376</v>
          </cell>
          <cell r="BL67" t="str">
            <v>ACREDITADA</v>
          </cell>
        </row>
        <row r="68">
          <cell r="A68">
            <v>8062</v>
          </cell>
          <cell r="BL68" t="str">
            <v>ACREDITADA</v>
          </cell>
        </row>
        <row r="69">
          <cell r="A69">
            <v>7189</v>
          </cell>
          <cell r="BL69" t="str">
            <v>ACREDITADA</v>
          </cell>
        </row>
        <row r="70">
          <cell r="A70">
            <v>7158</v>
          </cell>
          <cell r="BL70" t="str">
            <v>ACREDITADA</v>
          </cell>
        </row>
        <row r="71">
          <cell r="A71">
            <v>6880</v>
          </cell>
          <cell r="BL71" t="str">
            <v>ACREDITADA</v>
          </cell>
        </row>
        <row r="72">
          <cell r="A72">
            <v>6938</v>
          </cell>
          <cell r="BL72" t="str">
            <v>ACREDITADA</v>
          </cell>
        </row>
        <row r="73">
          <cell r="A73">
            <v>8049</v>
          </cell>
          <cell r="BL73" t="str">
            <v>ACREDITADA</v>
          </cell>
        </row>
        <row r="74">
          <cell r="A74">
            <v>1800</v>
          </cell>
          <cell r="BL74" t="str">
            <v>ACREDITADA</v>
          </cell>
        </row>
        <row r="75">
          <cell r="A75">
            <v>3800</v>
          </cell>
          <cell r="BL75" t="str">
            <v>ACREDITADA</v>
          </cell>
        </row>
        <row r="76">
          <cell r="A76">
            <v>7510</v>
          </cell>
          <cell r="BL76" t="str">
            <v>ACREDITADA</v>
          </cell>
        </row>
        <row r="77">
          <cell r="A77">
            <v>8065</v>
          </cell>
          <cell r="BL77" t="str">
            <v>ACREDITADA</v>
          </cell>
        </row>
        <row r="78">
          <cell r="A78">
            <v>7700</v>
          </cell>
          <cell r="BL78" t="str">
            <v>ACREDITADA</v>
          </cell>
        </row>
        <row r="79">
          <cell r="A79">
            <v>7473</v>
          </cell>
          <cell r="BL79" t="str">
            <v>ACREDITADA</v>
          </cell>
        </row>
        <row r="80">
          <cell r="A80">
            <v>2150</v>
          </cell>
          <cell r="BL80" t="str">
            <v>ACREDITADA</v>
          </cell>
        </row>
        <row r="81">
          <cell r="A81">
            <v>8012</v>
          </cell>
          <cell r="BL81" t="str">
            <v>ACREDITADA</v>
          </cell>
        </row>
        <row r="82">
          <cell r="A82">
            <v>3650</v>
          </cell>
          <cell r="BL82" t="str">
            <v>ACREDITADA</v>
          </cell>
        </row>
        <row r="83">
          <cell r="A83">
            <v>7039</v>
          </cell>
          <cell r="BL83" t="str">
            <v>ACREDITADA</v>
          </cell>
        </row>
        <row r="84">
          <cell r="A84">
            <v>7517</v>
          </cell>
          <cell r="BL84" t="str">
            <v>ACREDITADA</v>
          </cell>
        </row>
        <row r="85">
          <cell r="A85">
            <v>7369</v>
          </cell>
          <cell r="BL85" t="str">
            <v>ACREDITADA</v>
          </cell>
        </row>
        <row r="86">
          <cell r="A86">
            <v>7727</v>
          </cell>
          <cell r="BL86" t="str">
            <v>ACREDITADA</v>
          </cell>
        </row>
        <row r="87">
          <cell r="A87">
            <v>7676</v>
          </cell>
          <cell r="BL87" t="str">
            <v>ACREDITADA</v>
          </cell>
        </row>
        <row r="88">
          <cell r="A88">
            <v>6864</v>
          </cell>
          <cell r="BL88" t="str">
            <v>ACREDITADA</v>
          </cell>
        </row>
        <row r="89">
          <cell r="A89">
            <v>8007</v>
          </cell>
          <cell r="BL89" t="str">
            <v>ACREDITADA</v>
          </cell>
        </row>
        <row r="90">
          <cell r="A90">
            <v>7765</v>
          </cell>
          <cell r="BL90" t="str">
            <v>ACREDITADA</v>
          </cell>
        </row>
        <row r="91">
          <cell r="A91">
            <v>7670</v>
          </cell>
          <cell r="BL91" t="str">
            <v>ACREDITADA</v>
          </cell>
        </row>
        <row r="92">
          <cell r="A92">
            <v>8058</v>
          </cell>
          <cell r="BL92" t="str">
            <v>ACREDITADA</v>
          </cell>
        </row>
        <row r="93">
          <cell r="A93">
            <v>3950</v>
          </cell>
          <cell r="BL93" t="str">
            <v>ACREDITADA</v>
          </cell>
        </row>
        <row r="94">
          <cell r="A94">
            <v>7339</v>
          </cell>
          <cell r="BL94" t="str">
            <v>ACREDITADA</v>
          </cell>
        </row>
        <row r="95">
          <cell r="A95">
            <v>6740</v>
          </cell>
          <cell r="BL95" t="str">
            <v>ACREDITADA</v>
          </cell>
        </row>
        <row r="96">
          <cell r="A96">
            <v>8066</v>
          </cell>
          <cell r="BL96" t="str">
            <v>ACREDITADA</v>
          </cell>
        </row>
        <row r="97">
          <cell r="A97">
            <v>7660</v>
          </cell>
          <cell r="BL97" t="str">
            <v>ACREDITADA</v>
          </cell>
        </row>
        <row r="98">
          <cell r="A98">
            <v>8057</v>
          </cell>
          <cell r="BL98" t="str">
            <v>ACREDITADA</v>
          </cell>
        </row>
        <row r="99">
          <cell r="A99">
            <v>6983</v>
          </cell>
          <cell r="BL99" t="str">
            <v>ACREDITADA</v>
          </cell>
        </row>
        <row r="100">
          <cell r="A100">
            <v>7620</v>
          </cell>
          <cell r="BL100" t="str">
            <v>ACREDITADA</v>
          </cell>
        </row>
        <row r="101">
          <cell r="A101">
            <v>6905</v>
          </cell>
          <cell r="BL101" t="str">
            <v>ACREDITADA</v>
          </cell>
        </row>
        <row r="102">
          <cell r="A102">
            <v>8046</v>
          </cell>
          <cell r="BL102" t="str">
            <v>ACREDITADA</v>
          </cell>
        </row>
        <row r="103">
          <cell r="A103">
            <v>7347</v>
          </cell>
          <cell r="BL103" t="str">
            <v>ACREDITADA</v>
          </cell>
        </row>
        <row r="104">
          <cell r="A104">
            <v>7036</v>
          </cell>
          <cell r="BL104" t="str">
            <v>ACREDITADA</v>
          </cell>
        </row>
        <row r="105">
          <cell r="A105">
            <v>4250</v>
          </cell>
          <cell r="BL105" t="str">
            <v>ACREDITADA</v>
          </cell>
        </row>
        <row r="106">
          <cell r="A106">
            <v>4300</v>
          </cell>
          <cell r="BL106" t="str">
            <v>ACREDITADA</v>
          </cell>
        </row>
        <row r="107">
          <cell r="A107">
            <v>7740</v>
          </cell>
          <cell r="BL107" t="str">
            <v>ACREDITADA</v>
          </cell>
        </row>
        <row r="108">
          <cell r="A108">
            <v>8051</v>
          </cell>
          <cell r="BL108" t="str">
            <v>ACREDITADA</v>
          </cell>
        </row>
        <row r="109">
          <cell r="A109">
            <v>6560</v>
          </cell>
          <cell r="BL109" t="str">
            <v>ACREDITADA</v>
          </cell>
        </row>
        <row r="110">
          <cell r="A110">
            <v>6470</v>
          </cell>
          <cell r="BL110" t="str">
            <v>ACREDITADA</v>
          </cell>
        </row>
        <row r="111">
          <cell r="A111">
            <v>4400</v>
          </cell>
          <cell r="BL111" t="str">
            <v>ACREDITADA</v>
          </cell>
        </row>
        <row r="112">
          <cell r="A112">
            <v>8052</v>
          </cell>
          <cell r="BL112" t="str">
            <v>ACREDITADA</v>
          </cell>
        </row>
        <row r="113">
          <cell r="A113">
            <v>7574</v>
          </cell>
          <cell r="BL113" t="str">
            <v>ACREDITADA</v>
          </cell>
        </row>
        <row r="114">
          <cell r="A114">
            <v>8061</v>
          </cell>
          <cell r="BL114" t="str">
            <v>ACREDITADA</v>
          </cell>
        </row>
        <row r="115">
          <cell r="A115">
            <v>7004</v>
          </cell>
          <cell r="BL115" t="str">
            <v>ACREDITADA</v>
          </cell>
        </row>
        <row r="116">
          <cell r="A116">
            <v>8063</v>
          </cell>
          <cell r="BL116" t="str">
            <v>ACREDITADA</v>
          </cell>
        </row>
        <row r="117">
          <cell r="A117">
            <v>7698</v>
          </cell>
          <cell r="BL117" t="str">
            <v>ACREDITADA</v>
          </cell>
        </row>
        <row r="118">
          <cell r="A118">
            <v>8048</v>
          </cell>
          <cell r="BL118" t="str">
            <v>ACREDITADA</v>
          </cell>
        </row>
        <row r="119">
          <cell r="A119">
            <v>4450</v>
          </cell>
          <cell r="BL119" t="str">
            <v>ACREDITADA</v>
          </cell>
        </row>
        <row r="120">
          <cell r="A120">
            <v>7655</v>
          </cell>
          <cell r="BL120" t="str">
            <v>ACREDITADA</v>
          </cell>
        </row>
        <row r="121">
          <cell r="A121">
            <v>7726</v>
          </cell>
          <cell r="BL121" t="str">
            <v>ACREDITADA</v>
          </cell>
        </row>
        <row r="122">
          <cell r="A122">
            <v>8015</v>
          </cell>
          <cell r="BL122" t="str">
            <v>ACREDITADA</v>
          </cell>
        </row>
        <row r="123">
          <cell r="A123">
            <v>4550</v>
          </cell>
          <cell r="BL123" t="str">
            <v>ACREDITADA</v>
          </cell>
        </row>
        <row r="124">
          <cell r="A124">
            <v>8017</v>
          </cell>
          <cell r="BL124" t="str">
            <v>ACREDITADA</v>
          </cell>
        </row>
        <row r="125">
          <cell r="A125">
            <v>6959</v>
          </cell>
          <cell r="BL125" t="str">
            <v>ACREDITADA</v>
          </cell>
        </row>
        <row r="126">
          <cell r="A126">
            <v>7618</v>
          </cell>
          <cell r="BL126" t="str">
            <v>ACREDITADA</v>
          </cell>
        </row>
        <row r="127">
          <cell r="A127">
            <v>7605</v>
          </cell>
          <cell r="BL127" t="str">
            <v>ACREDITADA</v>
          </cell>
        </row>
        <row r="128">
          <cell r="A128">
            <v>8064</v>
          </cell>
          <cell r="BL128" t="str">
            <v>ACREDITADA</v>
          </cell>
        </row>
        <row r="129">
          <cell r="A129">
            <v>7141</v>
          </cell>
          <cell r="BL129" t="str">
            <v>ACREDITADA</v>
          </cell>
        </row>
        <row r="130">
          <cell r="A130">
            <v>8059</v>
          </cell>
          <cell r="BL130" t="str">
            <v>ACREDITADA</v>
          </cell>
        </row>
        <row r="131">
          <cell r="A131">
            <v>7645</v>
          </cell>
          <cell r="BL131" t="str">
            <v>ACREDITADA</v>
          </cell>
        </row>
        <row r="132">
          <cell r="A132">
            <v>6979</v>
          </cell>
          <cell r="BL132" t="str">
            <v>ACREDITADA</v>
          </cell>
        </row>
        <row r="133">
          <cell r="A133">
            <v>7729</v>
          </cell>
          <cell r="BL133" t="str">
            <v>ACREDITADA</v>
          </cell>
        </row>
        <row r="134">
          <cell r="A134">
            <v>8056</v>
          </cell>
          <cell r="BL134" t="str">
            <v>ACREDITADA</v>
          </cell>
        </row>
        <row r="135">
          <cell r="A135">
            <v>8044</v>
          </cell>
          <cell r="BL135" t="str">
            <v>ACREDITADA</v>
          </cell>
        </row>
        <row r="136">
          <cell r="A136">
            <v>7010</v>
          </cell>
          <cell r="BL136" t="str">
            <v>ACREDITADA</v>
          </cell>
        </row>
        <row r="137">
          <cell r="A137">
            <v>1150</v>
          </cell>
          <cell r="BL137" t="str">
            <v>ACREDITADA</v>
          </cell>
        </row>
        <row r="138">
          <cell r="A138">
            <v>2450</v>
          </cell>
          <cell r="BL138" t="str">
            <v>ACREDITADA</v>
          </cell>
        </row>
        <row r="139">
          <cell r="A139">
            <v>5800</v>
          </cell>
          <cell r="BL139" t="str">
            <v>ACREDITADA</v>
          </cell>
        </row>
        <row r="140">
          <cell r="A140">
            <v>7067</v>
          </cell>
          <cell r="BL140" t="str">
            <v>ACREDITADA</v>
          </cell>
        </row>
        <row r="141">
          <cell r="A141">
            <v>6897</v>
          </cell>
          <cell r="BL141" t="str">
            <v>ACREDITADA</v>
          </cell>
        </row>
        <row r="142">
          <cell r="A142">
            <v>6911</v>
          </cell>
          <cell r="BL142" t="str">
            <v>ACREDITADA</v>
          </cell>
        </row>
        <row r="143">
          <cell r="A143">
            <v>8050</v>
          </cell>
          <cell r="BL143" t="str">
            <v>ACREDITADA</v>
          </cell>
        </row>
        <row r="144">
          <cell r="A144">
            <v>7425</v>
          </cell>
          <cell r="BL144" t="str">
            <v>ACREDITADA</v>
          </cell>
        </row>
        <row r="145">
          <cell r="A145">
            <v>7184</v>
          </cell>
          <cell r="BL145" t="str">
            <v>ACREDITADA</v>
          </cell>
        </row>
        <row r="146">
          <cell r="A146">
            <v>7198</v>
          </cell>
          <cell r="BL146" t="str">
            <v>ACREDITADA</v>
          </cell>
        </row>
        <row r="147">
          <cell r="A147">
            <v>7240</v>
          </cell>
          <cell r="BL147" t="str">
            <v>ACREDITADA</v>
          </cell>
        </row>
        <row r="148">
          <cell r="A148">
            <v>7549</v>
          </cell>
          <cell r="BL148" t="str">
            <v>ACREDITADA</v>
          </cell>
        </row>
        <row r="149">
          <cell r="A149">
            <v>5070</v>
          </cell>
          <cell r="BL149" t="str">
            <v>ACREDITADA</v>
          </cell>
        </row>
        <row r="150">
          <cell r="A150">
            <v>6876</v>
          </cell>
          <cell r="BL150" t="str">
            <v>ACREDITADA</v>
          </cell>
        </row>
        <row r="151">
          <cell r="A151">
            <v>7546</v>
          </cell>
          <cell r="BL151" t="str">
            <v>ACREDITADA</v>
          </cell>
        </row>
        <row r="152">
          <cell r="A152">
            <v>8054</v>
          </cell>
          <cell r="BL152" t="str">
            <v>ACREDITADA</v>
          </cell>
        </row>
        <row r="153">
          <cell r="A153">
            <v>6997</v>
          </cell>
          <cell r="BL153" t="str">
            <v>ACREDITADA</v>
          </cell>
        </row>
        <row r="154">
          <cell r="A154">
            <v>7051</v>
          </cell>
          <cell r="BL154" t="str">
            <v>ACREDITADA</v>
          </cell>
        </row>
        <row r="155">
          <cell r="A155">
            <v>7267</v>
          </cell>
          <cell r="BL155" t="str">
            <v>ACREDITADA</v>
          </cell>
        </row>
        <row r="156">
          <cell r="A156">
            <v>7212</v>
          </cell>
          <cell r="BL156" t="str">
            <v>ACREDITADA</v>
          </cell>
        </row>
        <row r="157">
          <cell r="A157">
            <v>7195</v>
          </cell>
          <cell r="BL157" t="str">
            <v>ACREDITADA</v>
          </cell>
        </row>
        <row r="158">
          <cell r="A158">
            <v>7450</v>
          </cell>
          <cell r="BL158" t="str">
            <v>ACREDITADA</v>
          </cell>
        </row>
        <row r="159">
          <cell r="A159">
            <v>7168</v>
          </cell>
          <cell r="BL159" t="str">
            <v>ACREDITADA</v>
          </cell>
        </row>
        <row r="160">
          <cell r="A160">
            <v>7056</v>
          </cell>
          <cell r="BL160" t="str">
            <v>ACREDITADA</v>
          </cell>
        </row>
        <row r="161">
          <cell r="A161">
            <v>7206</v>
          </cell>
          <cell r="BL161" t="str">
            <v>ACREDITADA</v>
          </cell>
        </row>
        <row r="162">
          <cell r="A162">
            <v>7592</v>
          </cell>
          <cell r="BL162" t="str">
            <v>ACREDITADA</v>
          </cell>
        </row>
        <row r="163">
          <cell r="A163">
            <v>7258</v>
          </cell>
          <cell r="BL163" t="str">
            <v>ACREDITADA</v>
          </cell>
        </row>
        <row r="164">
          <cell r="A164">
            <v>7292</v>
          </cell>
          <cell r="BL164" t="str">
            <v>ACREDITADA</v>
          </cell>
        </row>
        <row r="165">
          <cell r="A165">
            <v>7572</v>
          </cell>
          <cell r="BL165" t="str">
            <v>ACREDITADA</v>
          </cell>
        </row>
        <row r="166">
          <cell r="A166">
            <v>6430</v>
          </cell>
          <cell r="BL166" t="str">
            <v>ACREDITADA</v>
          </cell>
        </row>
        <row r="167">
          <cell r="A167">
            <v>7367</v>
          </cell>
          <cell r="BL167" t="str">
            <v>ACREDITADA</v>
          </cell>
        </row>
        <row r="168">
          <cell r="A168">
            <v>6975</v>
          </cell>
          <cell r="BL168" t="str">
            <v>ACREDITADA</v>
          </cell>
        </row>
        <row r="169">
          <cell r="A169">
            <v>7614</v>
          </cell>
          <cell r="BL169" t="str">
            <v>ACREDITADA</v>
          </cell>
        </row>
        <row r="170">
          <cell r="A170">
            <v>7031</v>
          </cell>
          <cell r="BL170" t="str">
            <v>ACREDITADA</v>
          </cell>
        </row>
        <row r="171">
          <cell r="A171">
            <v>7481</v>
          </cell>
          <cell r="BL171" t="str">
            <v>ACREDITADA</v>
          </cell>
        </row>
        <row r="172">
          <cell r="A172">
            <v>7683</v>
          </cell>
          <cell r="BL172" t="str">
            <v>ACREDITADA</v>
          </cell>
        </row>
        <row r="173">
          <cell r="A173">
            <v>7350</v>
          </cell>
          <cell r="BL173" t="str">
            <v>ACREDITADA</v>
          </cell>
        </row>
        <row r="174">
          <cell r="A174">
            <v>7037</v>
          </cell>
          <cell r="BL174" t="str">
            <v>ACREDITADA</v>
          </cell>
        </row>
        <row r="175">
          <cell r="A175">
            <v>7452</v>
          </cell>
          <cell r="BL175" t="str">
            <v>ACREDITADA</v>
          </cell>
        </row>
        <row r="176">
          <cell r="A176">
            <v>7392</v>
          </cell>
          <cell r="BL176" t="str">
            <v>ACREDITADA</v>
          </cell>
        </row>
        <row r="177">
          <cell r="A177">
            <v>6950</v>
          </cell>
          <cell r="BL177" t="str">
            <v>ACREDITADA</v>
          </cell>
        </row>
        <row r="178">
          <cell r="A178">
            <v>7682</v>
          </cell>
          <cell r="BL178" t="str">
            <v>ACREDITADA</v>
          </cell>
        </row>
        <row r="179">
          <cell r="A179">
            <v>7731</v>
          </cell>
          <cell r="BL179" t="str">
            <v>ACREDITADA</v>
          </cell>
        </row>
        <row r="180">
          <cell r="A180">
            <v>7457</v>
          </cell>
          <cell r="BL180" t="str">
            <v>ACREDITADA</v>
          </cell>
        </row>
        <row r="181">
          <cell r="A181">
            <v>7163</v>
          </cell>
          <cell r="BL181" t="str">
            <v>ACREDITADA</v>
          </cell>
        </row>
        <row r="182">
          <cell r="A182">
            <v>7498</v>
          </cell>
          <cell r="BL182" t="str">
            <v>ACREDITADA</v>
          </cell>
        </row>
        <row r="183">
          <cell r="A183">
            <v>7644</v>
          </cell>
          <cell r="BL183" t="str">
            <v>ACREDITADA</v>
          </cell>
        </row>
        <row r="184">
          <cell r="A184">
            <v>8053</v>
          </cell>
          <cell r="BL184" t="str">
            <v>ACREDITADA</v>
          </cell>
        </row>
        <row r="185">
          <cell r="A185">
            <v>7038</v>
          </cell>
          <cell r="BL185" t="str">
            <v>ACREDITADA</v>
          </cell>
        </row>
        <row r="186">
          <cell r="A186">
            <v>7027</v>
          </cell>
          <cell r="BL186" t="str">
            <v>ACREDITADA</v>
          </cell>
        </row>
        <row r="187">
          <cell r="A187">
            <v>8013</v>
          </cell>
          <cell r="BL187" t="str">
            <v>ACREDITADA</v>
          </cell>
        </row>
        <row r="188">
          <cell r="A188">
            <v>8067</v>
          </cell>
          <cell r="BL188" t="str">
            <v>ACREDITADA</v>
          </cell>
        </row>
        <row r="189">
          <cell r="A189">
            <v>7381</v>
          </cell>
          <cell r="BL189" t="str">
            <v>ACREDITADA</v>
          </cell>
        </row>
        <row r="190">
          <cell r="A190">
            <v>7086</v>
          </cell>
          <cell r="BL190" t="str">
            <v>ACREDITADA</v>
          </cell>
        </row>
        <row r="191">
          <cell r="A191">
            <v>7646</v>
          </cell>
          <cell r="BL191" t="str">
            <v>ACREDITADA</v>
          </cell>
        </row>
        <row r="192">
          <cell r="A192">
            <v>8060</v>
          </cell>
          <cell r="BL192" t="str">
            <v>ACREDITADA</v>
          </cell>
        </row>
        <row r="193">
          <cell r="A193">
            <v>5950</v>
          </cell>
          <cell r="BL193" t="str">
            <v>ACREDITADA</v>
          </cell>
        </row>
        <row r="194">
          <cell r="A194">
            <v>5650</v>
          </cell>
          <cell r="BL194" t="str">
            <v>ACREDITADA</v>
          </cell>
        </row>
        <row r="195">
          <cell r="A195">
            <v>5900</v>
          </cell>
          <cell r="BL195" t="str">
            <v>ACREDITADA</v>
          </cell>
        </row>
        <row r="196">
          <cell r="A196">
            <v>7145</v>
          </cell>
          <cell r="BL196" t="str">
            <v>ACREDITADA</v>
          </cell>
        </row>
        <row r="197">
          <cell r="A197">
            <v>6100</v>
          </cell>
          <cell r="BL197" t="str">
            <v>ACREDITADA</v>
          </cell>
        </row>
        <row r="198">
          <cell r="A198">
            <v>6150</v>
          </cell>
          <cell r="BL198" t="str">
            <v>ACREDITADA</v>
          </cell>
        </row>
        <row r="199">
          <cell r="A199">
            <v>3250</v>
          </cell>
          <cell r="BL199" t="str">
            <v>DESISTIDA</v>
          </cell>
        </row>
        <row r="200">
          <cell r="A200">
            <v>6150</v>
          </cell>
          <cell r="BL200" t="str">
            <v>DESISTIDA</v>
          </cell>
        </row>
        <row r="201">
          <cell r="A201">
            <v>6400</v>
          </cell>
          <cell r="BL201" t="str">
            <v>DESISTIDA</v>
          </cell>
        </row>
        <row r="202">
          <cell r="A202">
            <v>6650</v>
          </cell>
          <cell r="BL202" t="str">
            <v>DESISTIDA</v>
          </cell>
        </row>
        <row r="203">
          <cell r="A203">
            <v>7072</v>
          </cell>
          <cell r="BL203" t="str">
            <v>DESISTIDA</v>
          </cell>
        </row>
        <row r="204">
          <cell r="A204">
            <v>7199</v>
          </cell>
          <cell r="BL204" t="str">
            <v>DESISTIDA</v>
          </cell>
        </row>
        <row r="205">
          <cell r="A205">
            <v>7240</v>
          </cell>
          <cell r="BL205" t="str">
            <v>DESISTIDA</v>
          </cell>
        </row>
        <row r="206">
          <cell r="A206">
            <v>7253</v>
          </cell>
          <cell r="BL206" t="str">
            <v>DESISTIDA</v>
          </cell>
        </row>
        <row r="207">
          <cell r="A207">
            <v>7265</v>
          </cell>
          <cell r="BL207" t="str">
            <v>DESISTIDA</v>
          </cell>
        </row>
        <row r="208">
          <cell r="A208">
            <v>7285</v>
          </cell>
          <cell r="BL208" t="str">
            <v>DESISTIDA</v>
          </cell>
        </row>
        <row r="209">
          <cell r="A209">
            <v>7534</v>
          </cell>
          <cell r="BL209" t="str">
            <v>DESISTIDA</v>
          </cell>
        </row>
        <row r="210">
          <cell r="A210">
            <v>7745</v>
          </cell>
          <cell r="BL210" t="str">
            <v>DESISTIDA</v>
          </cell>
        </row>
        <row r="211">
          <cell r="A211" t="str">
            <v>N/A</v>
          </cell>
          <cell r="BL211" t="str">
            <v>DESISTIDA</v>
          </cell>
        </row>
        <row r="212">
          <cell r="A212" t="str">
            <v>N/A</v>
          </cell>
          <cell r="BL212" t="str">
            <v>DESISTIDA</v>
          </cell>
        </row>
        <row r="213">
          <cell r="A213" t="str">
            <v>PENDIENTE</v>
          </cell>
          <cell r="BL213" t="str">
            <v>DESISTIDA</v>
          </cell>
        </row>
        <row r="214">
          <cell r="A214" t="str">
            <v>PENDIENTE</v>
          </cell>
          <cell r="BL214" t="str">
            <v>DESISTIDA</v>
          </cell>
        </row>
        <row r="215">
          <cell r="A215" t="str">
            <v>PENDIENTE</v>
          </cell>
          <cell r="BL215" t="str">
            <v>DESISTIDA</v>
          </cell>
        </row>
        <row r="216">
          <cell r="BL216" t="str">
            <v>DESISTIDA</v>
          </cell>
        </row>
        <row r="217">
          <cell r="BL217" t="str">
            <v>DESISTIDA</v>
          </cell>
        </row>
        <row r="218">
          <cell r="BL218" t="str">
            <v>DESISTIDA</v>
          </cell>
        </row>
        <row r="219">
          <cell r="BL219" t="str">
            <v>DESISTIDA</v>
          </cell>
        </row>
        <row r="220">
          <cell r="BL220" t="str">
            <v>DESISTIDA</v>
          </cell>
        </row>
        <row r="221">
          <cell r="BL221" t="str">
            <v>DESISTIDA</v>
          </cell>
        </row>
        <row r="222">
          <cell r="BL222" t="str">
            <v>DESISTIDA</v>
          </cell>
        </row>
        <row r="223">
          <cell r="BL223" t="str">
            <v>DESISTIDA</v>
          </cell>
        </row>
        <row r="224">
          <cell r="BL224" t="str">
            <v>DESISTIDA</v>
          </cell>
        </row>
        <row r="225">
          <cell r="BL225" t="str">
            <v>DESISTIDA</v>
          </cell>
        </row>
        <row r="226">
          <cell r="BL226" t="str">
            <v>DESISTIDA</v>
          </cell>
        </row>
        <row r="227">
          <cell r="BL227" t="str">
            <v>DESISTIDA</v>
          </cell>
        </row>
        <row r="228">
          <cell r="BL228" t="str">
            <v>DESISTIDA</v>
          </cell>
        </row>
        <row r="229">
          <cell r="BL229" t="str">
            <v>DESISTIDA</v>
          </cell>
        </row>
        <row r="230">
          <cell r="BL230" t="str">
            <v>DESISTIDA</v>
          </cell>
        </row>
        <row r="231">
          <cell r="BL231" t="str">
            <v>DESISTIDA</v>
          </cell>
        </row>
        <row r="232">
          <cell r="BL232" t="str">
            <v>DESISTIDA</v>
          </cell>
        </row>
        <row r="233">
          <cell r="BL233" t="str">
            <v>DESISTIDA</v>
          </cell>
        </row>
        <row r="234">
          <cell r="BL234" t="str">
            <v>EN REVISION</v>
          </cell>
        </row>
        <row r="235">
          <cell r="BL235" t="str">
            <v>EN REVISION</v>
          </cell>
        </row>
        <row r="236">
          <cell r="BL236" t="str">
            <v>EN REVISION</v>
          </cell>
        </row>
        <row r="237">
          <cell r="A237">
            <v>7714</v>
          </cell>
          <cell r="BL237" t="str">
            <v>INVALIDACION DE SU ACREDITACION</v>
          </cell>
        </row>
        <row r="238">
          <cell r="A238">
            <v>7362</v>
          </cell>
          <cell r="BL238" t="str">
            <v>PERDIDA DE ACREDITACION. REX 874; 10/10/2023</v>
          </cell>
        </row>
        <row r="239">
          <cell r="A239">
            <v>7180</v>
          </cell>
          <cell r="BL239" t="str">
            <v>RECHAZADA</v>
          </cell>
        </row>
        <row r="240">
          <cell r="A240">
            <v>7412</v>
          </cell>
          <cell r="BL240" t="str">
            <v>RECHAZADA</v>
          </cell>
        </row>
        <row r="241">
          <cell r="A241">
            <v>7701</v>
          </cell>
          <cell r="BL241" t="str">
            <v>RECHAZADA</v>
          </cell>
        </row>
        <row r="242">
          <cell r="BL242" t="str">
            <v>RECHAZADA</v>
          </cell>
        </row>
        <row r="243">
          <cell r="BL243" t="str">
            <v>RECHAZADA</v>
          </cell>
        </row>
        <row r="244">
          <cell r="BL244" t="str">
            <v>RECHAZADA</v>
          </cell>
        </row>
        <row r="245">
          <cell r="A245">
            <v>6410</v>
          </cell>
          <cell r="BL245" t="str">
            <v xml:space="preserve">REVOCADA ACREDITACION </v>
          </cell>
        </row>
        <row r="246">
          <cell r="A246">
            <v>7706</v>
          </cell>
          <cell r="BL246" t="str">
            <v xml:space="preserve">REVOCADA ACREDITACION </v>
          </cell>
        </row>
        <row r="247">
          <cell r="A247">
            <v>7739</v>
          </cell>
          <cell r="BL247" t="str">
            <v xml:space="preserve">REVOCADA ACREDITACION </v>
          </cell>
        </row>
        <row r="248">
          <cell r="A248">
            <v>7471</v>
          </cell>
          <cell r="BL248" t="str">
            <v>SUSPENDIDA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niela Andrea Baeza Neira" id="{015E0666-E970-4F44-B584-32F0BFCA577A}" userId="S::dbaeza@mejorninez.cl::f2be7e18-5e49-4b63-a163-26901e0cc8d7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in Adolfo Icaza Gana" refreshedDate="46258.725201851848" createdVersion="8" refreshedVersion="8" minRefreshableVersion="3" recordCount="2435" xr:uid="{7628FFDF-E021-40B6-9851-8BAAFEDD4CD0}">
  <cacheSource type="worksheet">
    <worksheetSource ref="A1:J1048576" sheet="DATA"/>
  </cacheSource>
  <cacheFields count="10">
    <cacheField name="REGIÓN" numFmtId="0">
      <sharedItems containsBlank="1" count="23">
        <s v="ANTOFAGASTA"/>
        <s v="ARAUCANÍA"/>
        <s v="ARICA Y PARINACOTA"/>
        <s v="ATACAMA"/>
        <s v="AYSÉN"/>
        <s v="BIOBÍO"/>
        <s v="COQUIMBO"/>
        <s v="LOS LAGOS"/>
        <s v="LOS RÍOS"/>
        <s v="MAGALLANES"/>
        <s v="MAULE"/>
        <s v="METROPOLITANA"/>
        <s v="ÑUBLE"/>
        <s v="O'HIGGINS"/>
        <s v="TARAPACÁ"/>
        <s v="VALPARAÍSO"/>
        <m/>
        <s v="O HIGGINS" u="1"/>
        <s v="O´HIGGINS" u="1"/>
        <s v="ANTOFAGASTA " u="1"/>
        <s v="BÍO - BÍO" u="1"/>
        <s v="TARAPACA" u="1"/>
        <s v="BIO BIO" u="1"/>
      </sharedItems>
    </cacheField>
    <cacheField name="MES DE FISCALIZACIÓN" numFmtId="14">
      <sharedItems containsNonDate="0" containsDate="1" containsString="0" containsBlank="1" minDate="2022-01-01T00:00:00" maxDate="2026-08-05T00:00:00"/>
    </cacheField>
    <cacheField name="TIPO DE FISCALIZACIÓN / SANCIONATORIO" numFmtId="0">
      <sharedItems containsBlank="1" count="9">
        <s v="DENUNCIA"/>
        <s v="AGENDADA"/>
        <s v="SANCIONATORIO DIRECTO"/>
        <s v="ALERTA"/>
        <s v="REQUERIMIENTO"/>
        <s v="PREVENTIVA"/>
        <s v="URGENCIA"/>
        <m/>
        <s v="REQUERIMIENTO " u="1"/>
      </sharedItems>
    </cacheField>
    <cacheField name="COD. PROYECTO" numFmtId="0">
      <sharedItems containsString="0" containsBlank="1" containsNumber="1" containsInteger="1" minValue="7660" maxValue="1160251"/>
    </cacheField>
    <cacheField name="NOMBRE PROYECTO" numFmtId="0">
      <sharedItems containsBlank="1"/>
    </cacheField>
    <cacheField name="COD. COLABORADOR" numFmtId="0">
      <sharedItems containsString="0" containsBlank="1" containsNumber="1" containsInteger="1" minValue="150" maxValue="8066" count="164">
        <n v="4250"/>
        <n v="7320"/>
        <n v="6979"/>
        <n v="7160"/>
        <n v="7379"/>
        <n v="2150"/>
        <n v="6915"/>
        <n v="7657"/>
        <n v="7473"/>
        <n v="6470"/>
        <n v="7700"/>
        <n v="7645"/>
        <n v="7726"/>
        <n v="8049"/>
        <n v="1800"/>
        <n v="7036"/>
        <n v="6971"/>
        <n v="7727"/>
        <n v="7388"/>
        <n v="6866"/>
        <n v="6905"/>
        <n v="4400"/>
        <n v="7184"/>
        <n v="6100"/>
        <n v="7683"/>
        <n v="7041"/>
        <n v="6902"/>
        <n v="8045"/>
        <n v="1750"/>
        <n v="8013"/>
        <n v="7347"/>
        <n v="8048"/>
        <n v="7614"/>
        <n v="6830"/>
        <n v="7730"/>
        <n v="4450"/>
        <n v="8003"/>
        <n v="8066"/>
        <n v="6983"/>
        <n v="7459"/>
        <n v="7499"/>
        <n v="7546"/>
        <n v="7729"/>
        <n v="7549"/>
        <n v="6570"/>
        <n v="7660"/>
        <n v="2330"/>
        <n v="7644"/>
        <n v="1050"/>
        <n v="2450"/>
        <n v="3800"/>
        <n v="7267"/>
        <n v="7141"/>
        <n v="6740"/>
        <n v="6943"/>
        <n v="7350"/>
        <n v="8017"/>
        <n v="6911"/>
        <n v="7086"/>
        <n v="7646"/>
        <n v="8061"/>
        <n v="7698"/>
        <n v="7664"/>
        <n v="3950"/>
        <n v="7652"/>
        <n v="1150"/>
        <n v="7027"/>
        <n v="5650"/>
        <n v="7510"/>
        <n v="6400"/>
        <n v="150"/>
        <n v="6999"/>
        <n v="7450"/>
        <n v="7765"/>
        <n v="8046"/>
        <n v="7158"/>
        <n v="6968"/>
        <n v="6150"/>
        <n v="6864"/>
        <n v="7163"/>
        <n v="7145"/>
        <n v="6880"/>
        <n v="7462"/>
        <n v="7605"/>
        <n v="6973"/>
        <n v="1250"/>
        <n v="6926"/>
        <n v="7731"/>
        <n v="7189"/>
        <n v="4300"/>
        <n v="7638"/>
        <n v="6876"/>
        <n v="7670"/>
        <n v="6959"/>
        <n v="7655"/>
        <n v="7031"/>
        <n v="6935"/>
        <n v="7452"/>
        <n v="5800"/>
        <n v="7206"/>
        <n v="1950"/>
        <n v="2260"/>
        <n v="4425"/>
        <n v="6580"/>
        <n v="7381"/>
        <n v="7620"/>
        <n v="1500"/>
        <n v="6938"/>
        <n v="7004"/>
        <n v="6899"/>
        <n v="6560"/>
        <n v="7650"/>
        <n v="1450"/>
        <n v="7039"/>
        <n v="7369"/>
        <n v="7037"/>
        <n v="7627"/>
        <n v="7051"/>
        <n v="6897"/>
        <n v="7457"/>
        <n v="7102"/>
        <n v="4800"/>
        <n v="6997"/>
        <n v="7574"/>
        <n v="3842"/>
        <n v="7038"/>
        <n v="4550"/>
        <n v="5950"/>
        <n v="6950"/>
        <n v="7331"/>
        <n v="7740"/>
        <n v="5900"/>
        <n v="6430"/>
        <n v="7572"/>
        <n v="3650"/>
        <n v="7481"/>
        <n v="400"/>
        <n v="6969"/>
        <n v="6975"/>
        <n v="6900"/>
        <n v="6871"/>
        <n v="7498"/>
        <n v="7367"/>
        <n v="6760"/>
        <n v="250"/>
        <n v="7010"/>
        <m/>
        <n v="7362" u="1"/>
        <n v="7708" u="1"/>
        <n v="7177" u="1"/>
        <n v="7701" u="1"/>
        <n v="7658" u="1"/>
        <n v="7764" u="1"/>
        <n v="5850" u="1"/>
        <n v="7745" u="1"/>
        <n v="6410" u="1"/>
        <n v="7602" u="1"/>
        <n v="7412" u="1"/>
        <n v="7672" u="1"/>
        <n v="7706" u="1"/>
        <n v="7739" u="1"/>
        <n v="7714" u="1"/>
        <n v="7072" u="1"/>
        <n v="6571" u="1"/>
      </sharedItems>
    </cacheField>
    <cacheField name="NOMBRE COLABORADOR" numFmtId="0">
      <sharedItems containsBlank="1"/>
    </cacheField>
    <cacheField name="PROGRAMA" numFmtId="0">
      <sharedItems containsBlank="1"/>
    </cacheField>
    <cacheField name="CONCLUSIÓN" numFmtId="0">
      <sharedItems containsBlank="1" count="7">
        <s v="NEGATIVO"/>
        <s v="POSITIVO"/>
        <s v="SANCIONATORIO DIRECTO"/>
        <s v="SUSPENDIDA"/>
        <s v="SIN EFECTO"/>
        <m/>
        <s v="EN PROCESO" u="1"/>
      </sharedItems>
    </cacheField>
    <cacheField name="ESTADO" numFmtId="0">
      <sharedItems containsBlank="1" containsMixedTypes="1" containsNumber="1" containsInteger="1" minValue="0" maxValue="0" count="3">
        <s v="ACREDITADA"/>
        <m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35">
  <r>
    <x v="0"/>
    <d v="2022-02-01T00:00:00"/>
    <x v="0"/>
    <n v="1020394"/>
    <s v="RLP - RESIDENCIA LA PORTADA"/>
    <x v="0"/>
    <s v="FUNDACIÓN MI CASA"/>
    <s v="RLP - RESIDENCIA DE PROTECCIÓN PARA LACTANTES Y PREESCOLARES (con Programa)"/>
    <x v="0"/>
    <x v="0"/>
  </r>
  <r>
    <x v="0"/>
    <d v="2022-03-01T00:00:00"/>
    <x v="0"/>
    <n v="1020388"/>
    <s v="RLP - RESIDENCIA ANTOFAGASTA"/>
    <x v="0"/>
    <s v="FUNDACIÓN MI CASA"/>
    <s v="RLP - RESIDENCIA DE PROTECCIÓN PARA LACTANTES Y PREESCOLARES (con Programa)"/>
    <x v="0"/>
    <x v="0"/>
  </r>
  <r>
    <x v="0"/>
    <d v="2022-03-01T00:00:00"/>
    <x v="1"/>
    <n v="1020408"/>
    <s v="REM - YALDAH"/>
    <x v="1"/>
    <s v="CORPORACIÓN PRODEL"/>
    <s v="REM - RESIDENCIA PROTECCION PARA MAYORES CON PROGRAMA"/>
    <x v="0"/>
    <x v="0"/>
  </r>
  <r>
    <x v="0"/>
    <d v="2022-03-01T00:00:00"/>
    <x v="1"/>
    <n v="1020427"/>
    <s v="FAE - OASIS CALAMA"/>
    <x v="2"/>
    <s v="FUNDACIÓN TIERRA DE ESPERANZA"/>
    <s v="FAE - PROGRAMA DE FAMILIA DE ACOGIDA ESPECIALIZADA"/>
    <x v="1"/>
    <x v="0"/>
  </r>
  <r>
    <x v="0"/>
    <d v="2022-03-01T00:00:00"/>
    <x v="1"/>
    <n v="1020390"/>
    <s v="FAE - ANTOFAGASTA"/>
    <x v="0"/>
    <s v="FUNDACIÓN MI CASA"/>
    <s v="FAE - PROGRAMA DE FAMILIA DE ACOGIDA ESPECIALIZADA"/>
    <x v="1"/>
    <x v="0"/>
  </r>
  <r>
    <x v="0"/>
    <d v="2022-04-01T00:00:00"/>
    <x v="1"/>
    <n v="1020354"/>
    <s v="REM - BARBARA KAST"/>
    <x v="3"/>
    <s v="MARÍA AYUDA CORPORACIÓN DE BENEFICENCIA"/>
    <s v="REM - RESIDENCIA PROTECCION PARA MAYORES CON PROGRAMA"/>
    <x v="1"/>
    <x v="0"/>
  </r>
  <r>
    <x v="0"/>
    <d v="2022-05-01T00:00:00"/>
    <x v="1"/>
    <n v="1020392"/>
    <s v="RLP - YAMILE GARAY BALTAZAR"/>
    <x v="0"/>
    <s v="FUNDACIÓN MI CASA"/>
    <s v="RLP - RESIDENCIA DE PROTECCIÓN PARA LACTANTES Y PREESCOLARES (con Programa)"/>
    <x v="1"/>
    <x v="0"/>
  </r>
  <r>
    <x v="0"/>
    <d v="2022-05-01T00:00:00"/>
    <x v="1"/>
    <n v="1020364"/>
    <s v="REM - ALDEAS INFANTILES SOS ANTOFAGASTA"/>
    <x v="4"/>
    <s v="ALDEAS INFANTILES S.O.S. CHILE"/>
    <s v="REM - RESIDENCIA PROTECCION PARA MAYORES CON PROGRAMA"/>
    <x v="1"/>
    <x v="0"/>
  </r>
  <r>
    <x v="0"/>
    <d v="2022-06-01T00:00:00"/>
    <x v="1"/>
    <n v="1020401"/>
    <s v="PEE - INTI KAYA"/>
    <x v="2"/>
    <s v="FUNDACIÓN TIERRA DE ESPERANZA"/>
    <s v="PEE - PROGRAMA EXPLOTACIÓN SEXUAL"/>
    <x v="1"/>
    <x v="0"/>
  </r>
  <r>
    <x v="0"/>
    <d v="2022-06-01T00:00:00"/>
    <x v="1"/>
    <n v="1020319"/>
    <s v="PAS - PAAICKTUR"/>
    <x v="2"/>
    <s v="FUNDACIÓN TIERRA DE ESPERANZA"/>
    <s v="PAS - PROGRAMA ESPECIALIZADO PARA AGRESORES SEXUALES"/>
    <x v="1"/>
    <x v="0"/>
  </r>
  <r>
    <x v="0"/>
    <d v="2022-08-01T00:00:00"/>
    <x v="1"/>
    <n v="1020397"/>
    <s v="PRM - SHAMIR"/>
    <x v="1"/>
    <s v="CORPORACIÓN PRODEL"/>
    <s v="PRM - PROGRAMA ESPECIALIZADO EN MALTRATO"/>
    <x v="1"/>
    <x v="0"/>
  </r>
  <r>
    <x v="0"/>
    <d v="2022-08-01T00:00:00"/>
    <x v="1"/>
    <n v="1020396"/>
    <s v="PPF - BENOR"/>
    <x v="1"/>
    <s v="CORPORACIÓN PRODEL"/>
    <s v="PPF - PROGRAMA DE PREVENCIÓN FOCALIZADA"/>
    <x v="1"/>
    <x v="0"/>
  </r>
  <r>
    <x v="0"/>
    <d v="2022-08-01T00:00:00"/>
    <x v="1"/>
    <n v="1020335"/>
    <s v="PIE - TALTAL"/>
    <x v="0"/>
    <s v="FUNDACIÓN MI CASA"/>
    <s v="PIE - PROGRAMA DE INTERVENCION ESPECIALIZADA"/>
    <x v="0"/>
    <x v="0"/>
  </r>
  <r>
    <x v="0"/>
    <d v="2022-09-01T00:00:00"/>
    <x v="0"/>
    <n v="1020354"/>
    <s v="REM - BARBARA KAST"/>
    <x v="3"/>
    <s v="MARÍA AYUDA CORPORACIÓN DE BENEFICENCIA"/>
    <s v="REM - RESIDENCIA PROTECCION PARA MAYORES CON PROGRAMA"/>
    <x v="1"/>
    <x v="0"/>
  </r>
  <r>
    <x v="0"/>
    <d v="2022-10-01T00:00:00"/>
    <x v="1"/>
    <n v="1020312"/>
    <s v="PRI - ANTOFAGASTA"/>
    <x v="0"/>
    <s v="FUNDACIÓN MI CASA"/>
    <s v="PRI - PROGRAMA INTERVENCIÓN Y PREPARACIÓN PARA LA INTEGRACION DE NIÑOS EN FAMILIA ALTERNATIVA"/>
    <x v="1"/>
    <x v="0"/>
  </r>
  <r>
    <x v="0"/>
    <d v="2022-10-01T00:00:00"/>
    <x v="2"/>
    <n v="1020408"/>
    <s v="REM - YALDAH"/>
    <x v="1"/>
    <s v="CORPORACIÓN PRODEL"/>
    <s v="REM - RESIDENCIA PROTECCION PARA MAYORES CON PROGRAMA"/>
    <x v="2"/>
    <x v="0"/>
  </r>
  <r>
    <x v="0"/>
    <d v="2022-11-01T00:00:00"/>
    <x v="1"/>
    <n v="1020364"/>
    <s v="REM - ALDEAS INFANTILES SOS ANTOFAGASTA"/>
    <x v="4"/>
    <s v="ALDEAS INFANTILES S.O.S. CHILE"/>
    <s v="REM - RESIDENCIA PROTECCION PARA MAYORES CON PROGRAMA"/>
    <x v="1"/>
    <x v="0"/>
  </r>
  <r>
    <x v="0"/>
    <d v="2022-11-01T00:00:00"/>
    <x v="1"/>
    <n v="1020380"/>
    <s v="PEE - PUERTO ESPERANZA"/>
    <x v="2"/>
    <s v="FUNDACIÓN TIERRA DE ESPERANZA"/>
    <s v="PEE - PROGRAMA EXPLOTACIÓN SEXUAL"/>
    <x v="1"/>
    <x v="0"/>
  </r>
  <r>
    <x v="0"/>
    <d v="2022-11-01T00:00:00"/>
    <x v="1"/>
    <n v="1020319"/>
    <s v="PAS - PAAICKTUR"/>
    <x v="2"/>
    <s v="FUNDACIÓN TIERRA DE ESPERANZA"/>
    <s v="PAS - PROGRAMA ESPECIALIZADO PARA AGRESORES SEXUALES"/>
    <x v="1"/>
    <x v="0"/>
  </r>
  <r>
    <x v="0"/>
    <d v="2022-11-01T00:00:00"/>
    <x v="1"/>
    <n v="1020403"/>
    <s v="PAD - LOS QUISQUITOS"/>
    <x v="5"/>
    <s v="FUNDACIÓN DE AYUDA AL NIÑO LIMITADO (COANIL)"/>
    <s v="PAD - PROGRAMA DE PROTECCIÓN AMBULATORIA CON DISCAPACIDAD GRAVE O PROFUNDA"/>
    <x v="1"/>
    <x v="0"/>
  </r>
  <r>
    <x v="0"/>
    <d v="2022-12-01T00:00:00"/>
    <x v="1"/>
    <n v="1020392"/>
    <s v="RLP - YAMILE GARAY BALTAZAR"/>
    <x v="0"/>
    <s v="FUNDACIÓN MI CASA"/>
    <s v="RLP - RESIDENCIA DE PROTECCIÓN PARA LACTANTES Y PREESCOLARES (con Programa)"/>
    <x v="1"/>
    <x v="0"/>
  </r>
  <r>
    <x v="0"/>
    <d v="2022-12-01T00:00:00"/>
    <x v="1"/>
    <n v="1020388"/>
    <s v="RLP - RESIDENCIA ANTOFAGASTA"/>
    <x v="0"/>
    <s v="FUNDACIÓN MI CASA"/>
    <s v="RLP - RESIDENCIA DE PROTECCIÓN PARA LACTANTES Y PREESCOLARES (con Programa)"/>
    <x v="1"/>
    <x v="0"/>
  </r>
  <r>
    <x v="0"/>
    <d v="2022-12-01T00:00:00"/>
    <x v="1"/>
    <n v="1020427"/>
    <s v="FAE - OASIS CALAMA"/>
    <x v="2"/>
    <s v="FUNDACIÓN TIERRA DE ESPERANZA"/>
    <s v="FAE - PROGRAMA DE FAMILIA DE ACOGIDA ESPECIALIZADA"/>
    <x v="1"/>
    <x v="0"/>
  </r>
  <r>
    <x v="0"/>
    <d v="2022-12-01T00:00:00"/>
    <x v="0"/>
    <n v="1020408"/>
    <s v="REM - YALDAH"/>
    <x v="1"/>
    <s v="CORPORACIÓN PRODEL"/>
    <s v="REM - RESIDENCIA PROTECCION PARA MAYORES CON PROGRAMA"/>
    <x v="0"/>
    <x v="0"/>
  </r>
  <r>
    <x v="0"/>
    <d v="2023-01-01T00:00:00"/>
    <x v="1"/>
    <n v="1020407"/>
    <s v="PPF - CHAYIM"/>
    <x v="1"/>
    <s v="CORPORACIÓN PRODEL"/>
    <s v="PPF - PROGRAMA DE PREVENCIÓN FOCALIZADA"/>
    <x v="1"/>
    <x v="0"/>
  </r>
  <r>
    <x v="0"/>
    <d v="2023-02-01T00:00:00"/>
    <x v="3"/>
    <n v="1020335"/>
    <s v="PIE - TALTAL"/>
    <x v="0"/>
    <s v="FUNDACIÓN MI CASA"/>
    <s v="PIE - PROGRAMA DE INTERVENCION ESPECIALIZADA"/>
    <x v="1"/>
    <x v="0"/>
  </r>
  <r>
    <x v="0"/>
    <d v="2023-03-01T00:00:00"/>
    <x v="0"/>
    <n v="1020388"/>
    <s v="RLP - RESIDENCIA ANTOFAGASTA"/>
    <x v="0"/>
    <s v="FUNDACIÓN MI CASA"/>
    <s v="RLP - RESIDENCIA DE PROTECCIÓN PARA LACTANTES Y PREESCOLARES (con Programa)"/>
    <x v="0"/>
    <x v="0"/>
  </r>
  <r>
    <x v="0"/>
    <d v="2023-07-14T00:00:00"/>
    <x v="3"/>
    <n v="1020323"/>
    <s v="PPF - 24 HORAS CALAMA"/>
    <x v="0"/>
    <s v="FUNDACIÓN MI CASA"/>
    <s v="PPF - PROGRAMA DE PREVENCIÓN FOCALIZADA"/>
    <x v="1"/>
    <x v="0"/>
  </r>
  <r>
    <x v="0"/>
    <d v="2023-07-14T00:00:00"/>
    <x v="3"/>
    <n v="1020400"/>
    <s v="PIE - SAYANI"/>
    <x v="2"/>
    <s v="FUNDACIÓN TIERRA DE ESPERANZA"/>
    <s v="PIE - PROGRAMA DE INTERVENCION ESPECIALIZADA (24 H)"/>
    <x v="1"/>
    <x v="0"/>
  </r>
  <r>
    <x v="0"/>
    <d v="2023-08-01T00:00:00"/>
    <x v="3"/>
    <n v="1020318"/>
    <s v="PPF - MONSEÑOR OSCAR ROMERO"/>
    <x v="6"/>
    <s v="CORPORACIÓN SERVICIO PAZ Y JUSTICIA - SERPAJ CHILE"/>
    <s v="PPF - PROGRAMA DE PREVENCIÓN FOCALIZADA"/>
    <x v="1"/>
    <x v="0"/>
  </r>
  <r>
    <x v="0"/>
    <d v="2023-08-01T00:00:00"/>
    <x v="3"/>
    <n v="1020448"/>
    <s v="PPF - CALAMA"/>
    <x v="0"/>
    <s v="FUNDACIÓN MI CASA"/>
    <s v="PPF - PROGRAMA DE PREVENCIÓN FOCALIZADA"/>
    <x v="1"/>
    <x v="0"/>
  </r>
  <r>
    <x v="0"/>
    <d v="2023-08-01T00:00:00"/>
    <x v="3"/>
    <n v="1020439"/>
    <s v="FAE - PROGRAMA FAMILIAS DE ACOGIDA ANTOFAGASTA"/>
    <x v="7"/>
    <s v="CORPORACIÓN ACOGIDA"/>
    <s v="FAE - PROGRAMA DE FAMILIA DE ACOGIDA ESPECIALIZADA"/>
    <x v="1"/>
    <x v="0"/>
  </r>
  <r>
    <x v="0"/>
    <d v="2023-09-01T00:00:00"/>
    <x v="3"/>
    <n v="1020418"/>
    <s v="PRM - AYLLU"/>
    <x v="6"/>
    <s v="CORPORACIÓN SERVICIO PAZ Y JUSTICIA - SERPAJ CHILE"/>
    <s v="PRM - PROGRAMA ESPECIALIZADO EN MALTRATO"/>
    <x v="1"/>
    <x v="0"/>
  </r>
  <r>
    <x v="0"/>
    <d v="2023-10-01T00:00:00"/>
    <x v="3"/>
    <n v="1020318"/>
    <s v="PPF - MONSEÑOR OSCAR ROMERO"/>
    <x v="6"/>
    <s v="CORPORACIÓN SERVICIO PAZ Y JUSTICIA - SERPAJ CHILE"/>
    <s v="PPF - PROGRAMA DE PREVENCIÓN FOCALIZADA"/>
    <x v="1"/>
    <x v="0"/>
  </r>
  <r>
    <x v="0"/>
    <d v="2023-10-01T00:00:00"/>
    <x v="3"/>
    <n v="1020406"/>
    <s v="PPF - 24 HORAS EININ"/>
    <x v="1"/>
    <s v="CORPORACIÓN PRODEL"/>
    <s v="PPF - PROGRAMA DE PREVENCIÓN FOCALIZADA"/>
    <x v="1"/>
    <x v="0"/>
  </r>
  <r>
    <x v="0"/>
    <d v="2023-11-01T00:00:00"/>
    <x v="3"/>
    <n v="1020312"/>
    <s v="PRI - ANTOFAGASTA"/>
    <x v="0"/>
    <s v="FUNDACIÓN MI CASA"/>
    <s v="PRI - PROGRAMA INTERVENCIÓN Y PREPARACIÓN PARA LA INTEGRACION DE NIÑOS EN FAMILIA ALTERNATIVA"/>
    <x v="1"/>
    <x v="0"/>
  </r>
  <r>
    <x v="0"/>
    <d v="2023-11-01T00:00:00"/>
    <x v="3"/>
    <n v="1020316"/>
    <s v="PPF - MALALA YOUSAFZAI"/>
    <x v="6"/>
    <s v="CORPORACIÓN SERVICIO PAZ Y JUSTICIA - SERPAJ CHILE"/>
    <s v="PPF - PROGRAMA DE PREVENCIÓN FOCALIZADA"/>
    <x v="1"/>
    <x v="0"/>
  </r>
  <r>
    <x v="0"/>
    <d v="2023-11-01T00:00:00"/>
    <x v="3"/>
    <n v="1020464"/>
    <s v="PIE - PIE CRESERES TOCOPILLA"/>
    <x v="8"/>
    <s v="FUNDACIÓN CRESERES"/>
    <s v="PIE - PROGRAMA DE INTERVENCION ESPECIALIZADA (24 H)"/>
    <x v="1"/>
    <x v="0"/>
  </r>
  <r>
    <x v="0"/>
    <d v="2023-11-01T00:00:00"/>
    <x v="3"/>
    <n v="1020438"/>
    <s v="FAE - FAE FUNDACIÓN DEM TOCOPILLA"/>
    <x v="9"/>
    <s v="FUNDACIÓN NACIONAL PARA LA DEFENSA ECOLOGICA DEL MENOR DE EDAD FUNDACIÓN (DEM)"/>
    <s v="FAE - PROGRAMA DE FAMILIA DE ACOGIDA ESPECIALIZADA"/>
    <x v="1"/>
    <x v="0"/>
  </r>
  <r>
    <x v="0"/>
    <d v="2023-12-01T00:00:00"/>
    <x v="3"/>
    <n v="1020453"/>
    <s v="PRM - BAHÍA CKARI"/>
    <x v="2"/>
    <s v="FUNDACIÓN TIERRA DE ESPERANZA"/>
    <s v="PRM - PROGRAMA ESPECIALIZADO EN MALTRATO"/>
    <x v="1"/>
    <x v="0"/>
  </r>
  <r>
    <x v="0"/>
    <d v="2024-01-01T00:00:00"/>
    <x v="3"/>
    <n v="1020489"/>
    <s v="RLP - ANKA"/>
    <x v="10"/>
    <s v="FUNDACIÓN CREESER"/>
    <s v="RLP - RESIDENCIA DE PROTECCIÓN PARA LACTANTES Y PREESCOLARES (con Programa)"/>
    <x v="0"/>
    <x v="0"/>
  </r>
  <r>
    <x v="0"/>
    <d v="2024-02-01T00:00:00"/>
    <x v="4"/>
    <n v="1020319"/>
    <s v="PAS - PAAICKTUR"/>
    <x v="2"/>
    <s v="FUNDACIÓN TIERRA DE ESPERANZA"/>
    <s v="PAS - PROGRAMA ESPECIALIZADO PARA AGRESORES SEXUALES"/>
    <x v="1"/>
    <x v="0"/>
  </r>
  <r>
    <x v="0"/>
    <d v="2024-02-01T00:00:00"/>
    <x v="4"/>
    <n v="1020403"/>
    <s v="PAD - LOS QUISQUITOS"/>
    <x v="5"/>
    <s v="FUNDACIÓN DE AYUDA AL NIÑO LIMITADO (COANIL)"/>
    <s v="PAD - PROGRAMA DE PROTECCIÓN AMBULATORIA CON DISCAPACIDAD GRAVE O PROFUNDA"/>
    <x v="1"/>
    <x v="0"/>
  </r>
  <r>
    <x v="0"/>
    <d v="2024-02-01T00:00:00"/>
    <x v="2"/>
    <n v="1020476"/>
    <s v="RLP - ZOHARA"/>
    <x v="1"/>
    <s v="CORPORACIÓN PRODEL"/>
    <s v="RLP - RESIDENCIA DE PROTECCIÓN PARA LACTANTES Y PREESCOLARES (con Programa)"/>
    <x v="2"/>
    <x v="0"/>
  </r>
  <r>
    <x v="0"/>
    <d v="2024-02-01T00:00:00"/>
    <x v="0"/>
    <n v="1020478"/>
    <s v="REM - ALTAIR"/>
    <x v="11"/>
    <s v="FUNDACIÓN TALITA KUM"/>
    <s v="REM - RESIDENCIA PROTECCION PARA MAYORES CON PROGRAMA"/>
    <x v="0"/>
    <x v="0"/>
  </r>
  <r>
    <x v="0"/>
    <d v="2024-03-01T00:00:00"/>
    <x v="4"/>
    <n v="1020380"/>
    <s v="PEE - PUERTO ESPERANZA"/>
    <x v="2"/>
    <s v="FUNDACIÓN TIERRA DE ESPERANZA"/>
    <s v="PEE - PROGRAMA EXPLOTACIÓN SEXUAL"/>
    <x v="1"/>
    <x v="0"/>
  </r>
  <r>
    <x v="0"/>
    <d v="2024-03-01T00:00:00"/>
    <x v="0"/>
    <n v="1020478"/>
    <s v="REM - ALTAIR"/>
    <x v="11"/>
    <s v="FUNDACIÓN TALITA KUM"/>
    <s v="REM - RESIDENCIA PROTECCION PARA MAYORES CON PROGRAMA"/>
    <x v="0"/>
    <x v="0"/>
  </r>
  <r>
    <x v="0"/>
    <d v="2024-03-01T00:00:00"/>
    <x v="5"/>
    <n v="1020489"/>
    <s v="RLP - ANKA"/>
    <x v="10"/>
    <s v="FUNDACIÓN CREESER"/>
    <s v="RLP - RESIDENCIA DE PROTECCIÓN PARA LACTANTES Y PREESCOLARES (con Programa)"/>
    <x v="0"/>
    <x v="0"/>
  </r>
  <r>
    <x v="0"/>
    <d v="2024-04-01T00:00:00"/>
    <x v="0"/>
    <n v="1020436"/>
    <s v="REM - BÁRBARA KAST"/>
    <x v="3"/>
    <s v="MARÍA AYUDA CORPORACIÓN DE BENEFICENCIA"/>
    <s v="REM - RESIDENCIA PROTECCION PARA MAYORES CON PROGRAMA"/>
    <x v="0"/>
    <x v="0"/>
  </r>
  <r>
    <x v="0"/>
    <d v="2024-04-01T00:00:00"/>
    <x v="4"/>
    <n v="1020438"/>
    <s v="FAE - FAE FUNDACIÓN DEM TOCOPILLA"/>
    <x v="9"/>
    <s v="FUNDACIÓN NACIONAL PARA LA DEFENSA ECOLOGICA DEL MENOR DE EDAD FUNDACIÓN (DEM)"/>
    <s v="FAE - PROGRAMA DE FAMILIA DE ACOGIDA ESPECIALIZADA"/>
    <x v="1"/>
    <x v="0"/>
  </r>
  <r>
    <x v="0"/>
    <d v="2024-04-01T00:00:00"/>
    <x v="4"/>
    <n v="1020484"/>
    <s v="DCE - DÜRÜST"/>
    <x v="12"/>
    <s v="FUNDACIÓN PRODERE"/>
    <s v="DCE - DIAGNOSTICO CLINICO ESPECIALIZADO"/>
    <x v="1"/>
    <x v="0"/>
  </r>
  <r>
    <x v="0"/>
    <d v="2024-04-01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4-05-01T00:00:00"/>
    <x v="4"/>
    <n v="1020413"/>
    <s v="PIE - WAYNAKAY"/>
    <x v="2"/>
    <s v="FUNDACIÓN TIERRA DE ESPERANZA"/>
    <s v="PIE - PROGRAMA DE INTERVENCION ESPECIALIZADA"/>
    <x v="1"/>
    <x v="0"/>
  </r>
  <r>
    <x v="0"/>
    <d v="2024-05-14T00:00:00"/>
    <x v="5"/>
    <n v="1020482"/>
    <s v="RLP - ANTAY"/>
    <x v="10"/>
    <s v="FUNDACIÓN CREESER"/>
    <s v="RLP - RESIDENCIA DE PROTECCIÓN PARA LACTANTES Y PREESCOLARES (con Programa)"/>
    <x v="0"/>
    <x v="0"/>
  </r>
  <r>
    <x v="0"/>
    <d v="2024-06-04T00:00:00"/>
    <x v="0"/>
    <n v="1020464"/>
    <s v="PIE - PIE CRESERES TOCOPILLA"/>
    <x v="8"/>
    <s v="FUNDACIÓN CRESERES"/>
    <s v="PIE - PROGRAMA DE INTERVENCION ESPECIALIZADA (24 H)"/>
    <x v="0"/>
    <x v="0"/>
  </r>
  <r>
    <x v="0"/>
    <d v="2024-06-04T00:00:00"/>
    <x v="0"/>
    <n v="1020474"/>
    <s v="DCE - GODIGS"/>
    <x v="12"/>
    <s v="FUNDACIÓN PRODERE"/>
    <s v="DCE - DIAGNOSTICO CLINICO ESPECIALIZADO"/>
    <x v="0"/>
    <x v="0"/>
  </r>
  <r>
    <x v="0"/>
    <d v="2024-06-04T00:00:00"/>
    <x v="0"/>
    <n v="1020478"/>
    <s v="REM - ALTAIR"/>
    <x v="11"/>
    <s v="FUNDACIÓN TALITA KUM"/>
    <s v="REM - RESIDENCIA PROTECCION PARA MAYORES CON PROGRAMA"/>
    <x v="0"/>
    <x v="0"/>
  </r>
  <r>
    <x v="0"/>
    <d v="2024-07-04T00:00:00"/>
    <x v="5"/>
    <n v="1020446"/>
    <s v="PPF - ABSAG"/>
    <x v="1"/>
    <s v="CORPORACIÓN PRODEL"/>
    <s v="PPF - PROGRAMA DE PREVENCIÓN FOCALIZADA"/>
    <x v="1"/>
    <x v="0"/>
  </r>
  <r>
    <x v="0"/>
    <d v="2024-07-04T00:00:00"/>
    <x v="0"/>
    <n v="1020478"/>
    <s v="REM - ALTAIR"/>
    <x v="11"/>
    <s v="FUNDACIÓN TALITA KUM"/>
    <s v="REM - RESIDENCIA PROTECCION PARA MAYORES CON PROGRAMA"/>
    <x v="0"/>
    <x v="0"/>
  </r>
  <r>
    <x v="0"/>
    <d v="2024-08-04T00:00:00"/>
    <x v="5"/>
    <n v="1020480"/>
    <s v="REM - ALDEAS INFANTILES SOS ANTOFAGASTA"/>
    <x v="4"/>
    <s v="ALDEAS INFANTILES S.O.S. CHILE"/>
    <s v="REM - RESIDENCIA PROTECCION PARA MAYORES CON PROGRAMA"/>
    <x v="0"/>
    <x v="0"/>
  </r>
  <r>
    <x v="0"/>
    <d v="2024-08-04T00:00:00"/>
    <x v="0"/>
    <n v="1020436"/>
    <s v="REM - BÁRBARA KAST"/>
    <x v="3"/>
    <s v="MARÍA AYUDA CORPORACIÓN DE BENEFICENCIA"/>
    <s v="REM - RESIDENCIA PROTECCION PARA MAYORES CON PROGRAMA"/>
    <x v="0"/>
    <x v="0"/>
  </r>
  <r>
    <x v="0"/>
    <d v="2024-09-04T00:00:00"/>
    <x v="4"/>
    <n v="1020412"/>
    <s v="PIE - 24 HORAS MAHATMA GANDHI"/>
    <x v="6"/>
    <s v="CORPORACIÓN SERVICIO PAZ Y JUSTICIA - SERPAJ CHILE"/>
    <s v="PIE - PROGRAMA DE INTERVENCION ESPECIALIZADA (24 H)"/>
    <x v="1"/>
    <x v="0"/>
  </r>
  <r>
    <x v="0"/>
    <d v="2024-09-04T00:00:00"/>
    <x v="4"/>
    <n v="1020440"/>
    <s v="FAE - PROGRAMA FAMILIAS DE ACOGIDA ANTOFAGASTA II"/>
    <x v="7"/>
    <s v="CORPORACIÓN ACOGIDA"/>
    <s v="FAE - PROGRAMA DE FAMILIA DE ACOGIDA ESPECIALIZADA"/>
    <x v="1"/>
    <x v="0"/>
  </r>
  <r>
    <x v="0"/>
    <d v="2024-10-04T00:00:00"/>
    <x v="5"/>
    <n v="1020417"/>
    <s v="PIE - 24 HORAS CALAMA"/>
    <x v="0"/>
    <s v="FUNDACIÓN MI CASA"/>
    <s v="PIE - PROGRAMA DE INTERVENCION ESPECIALIZADA (24 H)"/>
    <x v="1"/>
    <x v="0"/>
  </r>
  <r>
    <x v="0"/>
    <d v="2024-10-04T00:00:00"/>
    <x v="4"/>
    <n v="1020484"/>
    <s v="DCE - DÜRÜST"/>
    <x v="12"/>
    <s v="FUNDACIÓN PRODERE"/>
    <s v="DCE - DIAGNOSTICO CLINICO ESPECIALIZADO"/>
    <x v="0"/>
    <x v="0"/>
  </r>
  <r>
    <x v="0"/>
    <d v="2024-10-21T00:00:00"/>
    <x v="6"/>
    <n v="1020489"/>
    <s v="RLP - ANKA"/>
    <x v="10"/>
    <s v="FUNDACIÓN CREESER"/>
    <s v="RLP - RESIDENCIA DE PROTECCIÓN PARA LACTANTES Y PREESCOLARES (con Programa)"/>
    <x v="0"/>
    <x v="0"/>
  </r>
  <r>
    <x v="0"/>
    <d v="2024-11-08T00:00:00"/>
    <x v="2"/>
    <n v="1020482"/>
    <s v="RLP - ANTAY"/>
    <x v="10"/>
    <s v="FUNDACIÓN CREESER"/>
    <s v="RLP - RESIDENCIA DE PROTECCIÓN PARA LACTANTES Y PREESCOLARES (con Programa)"/>
    <x v="2"/>
    <x v="0"/>
  </r>
  <r>
    <x v="0"/>
    <d v="2024-11-08T00:00:00"/>
    <x v="5"/>
    <n v="1020514"/>
    <s v="PROGRAMA DE REINSERCIÓN EDUCATIVA"/>
    <x v="13"/>
    <s v="FUNDACIÓN CHILENA PARA LA DISCAPACIDAD"/>
    <s v="PDE - PROGRAMA DE REINSERCION EDUCATIVA (24 H)"/>
    <x v="0"/>
    <x v="0"/>
  </r>
  <r>
    <x v="0"/>
    <d v="2024-12-08T00:00:00"/>
    <x v="4"/>
    <n v="1020489"/>
    <s v="RLP - ANKA"/>
    <x v="10"/>
    <s v="FUNDACIÓN CREESER"/>
    <s v="RLP - RESIDENCIA DE PROTECCIÓN PARA LACTANTES Y PREESCOLARES (con Programa)"/>
    <x v="0"/>
    <x v="0"/>
  </r>
  <r>
    <x v="0"/>
    <d v="2024-12-08T00:00:00"/>
    <x v="4"/>
    <n v="1020473"/>
    <s v="DCE - MACANTA"/>
    <x v="12"/>
    <s v="FUNDACIÓN PRODERE"/>
    <s v="DCE - DIAGNOSTICO CLINICO ESPECIALIZADO"/>
    <x v="1"/>
    <x v="0"/>
  </r>
  <r>
    <x v="0"/>
    <d v="2025-01-13T00:00:00"/>
    <x v="4"/>
    <n v="1020476"/>
    <s v="RLP - ZOHARA"/>
    <x v="1"/>
    <s v="CORPORACIÓN PRODEL"/>
    <s v="RLP - RESIDENCIA DE PROTECCIÓN PARA LACTANTES Y PREESCOLARES (con Programa)"/>
    <x v="0"/>
    <x v="0"/>
  </r>
  <r>
    <x v="0"/>
    <d v="2025-01-13T00:00:00"/>
    <x v="4"/>
    <n v="1020487"/>
    <s v="PRM - CIUDAD DEL NIÑO ANTOFAGASTA"/>
    <x v="14"/>
    <s v="FUNDACIÓN CIUDAD DEL NIÑO EX CONSEJO DE DEFENSA DEL NIÑO"/>
    <s v="PRM - PROGRAMA ESPECIALIZADO EN MALTRATO"/>
    <x v="1"/>
    <x v="0"/>
  </r>
  <r>
    <x v="0"/>
    <d v="2025-01-21T00:00:00"/>
    <x v="4"/>
    <n v="1020471"/>
    <s v="DCE - ZINTZO"/>
    <x v="12"/>
    <s v="FUNDACIÓN PRODERE"/>
    <s v="DCE - DIAGNOSTICO CLINICO ESPECIALIZADO"/>
    <x v="0"/>
    <x v="0"/>
  </r>
  <r>
    <x v="0"/>
    <d v="2025-01-24T00:00:00"/>
    <x v="5"/>
    <n v="1020482"/>
    <s v="RLP - ANTAY"/>
    <x v="10"/>
    <s v="FUNDACIÓN CREESER"/>
    <s v="RLP - RESIDENCIA DE PROTECCIÓN PARA LACTANTES Y PREESCOLARES (con Programa)"/>
    <x v="0"/>
    <x v="0"/>
  </r>
  <r>
    <x v="0"/>
    <d v="2025-02-06T00:00:00"/>
    <x v="4"/>
    <n v="1020454"/>
    <s v="PIE - TALTAL"/>
    <x v="0"/>
    <s v="FUNDACIÓN MI CASA"/>
    <s v="PIE - PROGRAMA DE INTERVENCION ESPECIALIZADA"/>
    <x v="1"/>
    <x v="0"/>
  </r>
  <r>
    <x v="0"/>
    <d v="2025-02-10T00:00:00"/>
    <x v="4"/>
    <n v="1020440"/>
    <s v="FAE - PROGRAMA FAMILIAS DE ACOGIDA ANTOFAGASTA II"/>
    <x v="7"/>
    <s v="CORPORACIÓN ACOGIDA"/>
    <s v="FAE - PROGRAMA DE FAMILIA DE ACOGIDA ESPECIALIZADA"/>
    <x v="1"/>
    <x v="0"/>
  </r>
  <r>
    <x v="0"/>
    <d v="2025-02-16T00:00:00"/>
    <x v="4"/>
    <n v="1020464"/>
    <s v="PIE - PIE CRESERES TOCOPILLA"/>
    <x v="8"/>
    <s v="FUNDACIÓN CRESERES"/>
    <s v="PIE - PROGRAMA DE INTERVENCION ESPECIALIZADA (24 H)"/>
    <x v="0"/>
    <x v="0"/>
  </r>
  <r>
    <x v="0"/>
    <d v="2025-03-01T00:00:00"/>
    <x v="5"/>
    <n v="1020475"/>
    <s v="DCE - ONESTI"/>
    <x v="12"/>
    <s v="FUNDACIÓN PRODERE"/>
    <s v="DCE - DIAGNOSTICO CLINICO ESPECIALIZADO"/>
    <x v="1"/>
    <x v="0"/>
  </r>
  <r>
    <x v="0"/>
    <d v="2025-03-11T00:00:00"/>
    <x v="5"/>
    <n v="1020461"/>
    <s v="PRM - WARA DE ESPERANZA"/>
    <x v="2"/>
    <s v="FUNDACIÓN TIERRA DE ESPERANZA"/>
    <s v="PRM - PROGRAMA ESPECIALIZADO EN MALTRATO"/>
    <x v="1"/>
    <x v="0"/>
  </r>
  <r>
    <x v="0"/>
    <d v="2025-03-24T00:00:00"/>
    <x v="5"/>
    <n v="1020478"/>
    <s v="REM - ALTAIR"/>
    <x v="11"/>
    <s v="FUNDACIÓN TALITA KUM"/>
    <s v="REM - RESIDENCIA PROTECCION PARA MAYORES CON PROGRAMA"/>
    <x v="0"/>
    <x v="0"/>
  </r>
  <r>
    <x v="0"/>
    <d v="2025-03-24T00:00:00"/>
    <x v="0"/>
    <n v="1020505"/>
    <s v="AFT - PROGRAMA ACOMPAÑAMIENTO FAMILIAR EL LOA"/>
    <x v="13"/>
    <s v="FUNDACIÓN CHILENA PARA LA DISCAPACIDAD"/>
    <s v="AFT - ACOMPAÑAMIENTO FAMILAR TERRITORIAL"/>
    <x v="1"/>
    <x v="0"/>
  </r>
  <r>
    <x v="0"/>
    <d v="2025-04-01T00:00:00"/>
    <x v="4"/>
    <n v="1020486"/>
    <s v="PRM - AYLLU DE ESPERANZA"/>
    <x v="2"/>
    <s v="FUNDACIÓN TIERRA DE ESPERANZA"/>
    <s v="PRM - PROGRAMA ESPECIALIZADO EN MALTRATO"/>
    <x v="1"/>
    <x v="0"/>
  </r>
  <r>
    <x v="0"/>
    <d v="2025-04-01T00:00:00"/>
    <x v="4"/>
    <n v="1020464"/>
    <s v="PIE - PIE CRESERES TOCOPILLA"/>
    <x v="8"/>
    <s v="FUNDACIÓN CRESERES"/>
    <s v="PIE - PROGRAMA DE INTERVENCION ESPECIALIZADA (24 H)"/>
    <x v="0"/>
    <x v="0"/>
  </r>
  <r>
    <x v="0"/>
    <d v="2025-04-02T00:00:00"/>
    <x v="4"/>
    <n v="1020503"/>
    <s v="AFT - PORRIMA"/>
    <x v="1"/>
    <s v="CORPORACIÓN PRODEL"/>
    <s v="AFT - ACOMPAÑAMIENTO FAMILAR TERRITORIAL"/>
    <x v="1"/>
    <x v="0"/>
  </r>
  <r>
    <x v="0"/>
    <d v="2025-04-21T00:00:00"/>
    <x v="4"/>
    <n v="1020525"/>
    <s v="AFT - MONSEÑOR OSCAR ROMERO"/>
    <x v="6"/>
    <s v="CORPORACIÓN SERVICIO PAZ Y JUSTICIA - SERPAJ CHILE"/>
    <s v="AFT - ACOMPAÑAMIENTO FAMILAR TERRITORIAL"/>
    <x v="1"/>
    <x v="0"/>
  </r>
  <r>
    <x v="0"/>
    <d v="2025-05-08T00:00:00"/>
    <x v="4"/>
    <n v="1020527"/>
    <s v="AFT - RIGOBERTA MENCHU"/>
    <x v="6"/>
    <s v="CORPORACIÓN SERVICIO PAZ Y JUSTICIA - SERPAJ CHILE"/>
    <s v="AFT - ACOMPAÑAMIENTO FAMILAR TERRITORIAL"/>
    <x v="1"/>
    <x v="0"/>
  </r>
  <r>
    <x v="0"/>
    <d v="2025-05-26T00:00:00"/>
    <x v="5"/>
    <n v="1020531"/>
    <s v="AFT - CARMELA JERIA GÓMEZ"/>
    <x v="6"/>
    <s v="CORPORACIÓN SERVICIO PAZ Y JUSTICIA - SERPAJ CHILE"/>
    <s v="AFT - ACOMPAÑAMIENTO FAMILAR TERRITORIAL"/>
    <x v="1"/>
    <x v="0"/>
  </r>
  <r>
    <x v="0"/>
    <d v="2025-06-08T00:00:00"/>
    <x v="5"/>
    <n v="1020380"/>
    <s v="PEE - PUERTO ESPERANZA"/>
    <x v="2"/>
    <s v="FUNDACIÓN TIERRA DE ESPERANZA"/>
    <s v="PEE - PROGRAMA EXPLOTACIÓN SEXUAL"/>
    <x v="0"/>
    <x v="0"/>
  </r>
  <r>
    <x v="0"/>
    <d v="2025-06-23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5-06-24T00:00:00"/>
    <x v="5"/>
    <n v="1020446"/>
    <s v="PPF - ABSAG"/>
    <x v="1"/>
    <s v="CORPORACIÓN PRODEL"/>
    <s v="PPF - PROGRAMA DE PREVENCIÓN FOCALIZADA"/>
    <x v="0"/>
    <x v="0"/>
  </r>
  <r>
    <x v="0"/>
    <d v="2025-07-01T00:00:00"/>
    <x v="2"/>
    <n v="1020489"/>
    <s v="RLP - ANKA"/>
    <x v="10"/>
    <s v="FUNDACIÓN CREESER"/>
    <s v="RLP - RESIDENCIA DE PROTECCIÓN PARA LACTANTES Y PREESCOLARES (con Programa)"/>
    <x v="2"/>
    <x v="0"/>
  </r>
  <r>
    <x v="0"/>
    <d v="2025-07-07T00:00:00"/>
    <x v="5"/>
    <n v="1020411"/>
    <s v="PIE - 24 HORAS CLOTARIO BLEST RIFFO"/>
    <x v="6"/>
    <s v="CORPORACIÓN SERVICIO PAZ Y JUSTICIA - SERPAJ CHILE"/>
    <s v="PIE - PROGRAMA DE INTERVENCION ESPECIALIZADA (24 H)"/>
    <x v="1"/>
    <x v="0"/>
  </r>
  <r>
    <x v="0"/>
    <d v="2025-07-21T00:00:00"/>
    <x v="4"/>
    <n v="1020512"/>
    <s v="PROGRAMA DE REINSERCIÓN EDUCATIVA"/>
    <x v="13"/>
    <s v="FUNDACIÓN CHILENA PARA LA DISCAPACIDAD"/>
    <s v="PDE - PROGRAMA DE REINSERCION EDUCATIVA (24 H)"/>
    <x v="0"/>
    <x v="0"/>
  </r>
  <r>
    <x v="0"/>
    <d v="2025-08-14T00:00:00"/>
    <x v="5"/>
    <n v="1020452"/>
    <s v="PRM - BAHÍA PAYA"/>
    <x v="2"/>
    <s v="FUNDACIÓN TIERRA DE ESPERANZA"/>
    <s v="PRM - PROGRAMA ESPECIALIZADO EN MALTRATO"/>
    <x v="1"/>
    <x v="0"/>
  </r>
  <r>
    <x v="0"/>
    <d v="2025-09-01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5-09-01T00:00:00"/>
    <x v="5"/>
    <n v="1020523"/>
    <s v="AFT - FERNANDO ALIAGA"/>
    <x v="6"/>
    <s v="CORPORACIÓN SERVICIO PAZ Y JUSTICIA - SERPAJ CHILE"/>
    <s v="AFT - ACOMPAÑAMIENTO FAMILAR TERRITORIAL"/>
    <x v="1"/>
    <x v="0"/>
  </r>
  <r>
    <x v="0"/>
    <d v="2025-09-01T00:00:00"/>
    <x v="0"/>
    <n v="1020436"/>
    <s v="REM - BÁRBARA KAST"/>
    <x v="3"/>
    <s v="MARÍA AYUDA CORPORACIÓN DE BENEFICENCIA"/>
    <s v="REM - RESIDENCIA PROTECCION PARA MAYORES CON PROGRAMA"/>
    <x v="3"/>
    <x v="0"/>
  </r>
  <r>
    <x v="0"/>
    <d v="2025-10-07T00:00:00"/>
    <x v="5"/>
    <n v="1020488"/>
    <s v="PRM - CIUDAD DEL NIÑO TOCOPILLA"/>
    <x v="14"/>
    <s v="FUNDACIÓN CIUDAD DEL NIÑO EX CONSEJO DE DEFENSA DEL NIÑO"/>
    <s v="PRM - PROGRAMA ESPECIALIZADO EN MALTRATO"/>
    <x v="1"/>
    <x v="0"/>
  </r>
  <r>
    <x v="0"/>
    <d v="2025-10-17T00:00:00"/>
    <x v="4"/>
    <n v="1020438"/>
    <s v="FAE - FAE FUNDACIÓN DEM TOCOPILLA"/>
    <x v="9"/>
    <s v="FUNDACIÓN NACIONAL PARA LA DEFENSA ECOLOGICA DEL MENOR DE EDAD FUNDACIÓN (DEM)"/>
    <s v="FAE - PROGRAMA DE FAMILIA DE ACOGIDA ESPECIALIZADA"/>
    <x v="1"/>
    <x v="0"/>
  </r>
  <r>
    <x v="0"/>
    <d v="2025-11-07T00:00:00"/>
    <x v="5"/>
    <n v="1020436"/>
    <s v="REM - BÁRBARA KAST"/>
    <x v="3"/>
    <s v="MARÍA AYUDA CORPORACIÓN DE BENEFICENCIA"/>
    <s v="REM - RESIDENCIA PROTECCION PARA MAYORES CON PROGRAMA"/>
    <x v="0"/>
    <x v="0"/>
  </r>
  <r>
    <x v="0"/>
    <d v="2025-11-24T00:00:00"/>
    <x v="5"/>
    <n v="1020440"/>
    <s v="FAE - PROGRAMA FAMILIAS DE ACOGIDA ANTOFAGASTA II"/>
    <x v="7"/>
    <s v="CORPORACIÓN ACOGIDA"/>
    <s v="FAE - PROGRAMA DE FAMILIA DE ACOGIDA ESPECIALIZADA"/>
    <x v="0"/>
    <x v="0"/>
  </r>
  <r>
    <x v="0"/>
    <d v="2025-11-24T00:00:00"/>
    <x v="5"/>
    <n v="1020448"/>
    <s v="PPF - CALAMA"/>
    <x v="0"/>
    <s v="FUNDACIÓN MI CASA"/>
    <s v="PPF - PROGRAMA DE PREVENCIÓN FOCALIZADA"/>
    <x v="0"/>
    <x v="0"/>
  </r>
  <r>
    <x v="0"/>
    <d v="2025-12-03T00:00:00"/>
    <x v="4"/>
    <n v="1020412"/>
    <s v="PIE - 24 HORAS MAHATMA GANDHI"/>
    <x v="6"/>
    <s v="CORPORACIÓN SERVICIO PAZ Y JUSTICIA - SERPAJ CHILE"/>
    <s v="PIE - PROGRAMA DE INTERVENCION ESPECIALIZADA (24 H)"/>
    <x v="1"/>
    <x v="0"/>
  </r>
  <r>
    <x v="0"/>
    <d v="2025-12-05T00:00:00"/>
    <x v="4"/>
    <n v="1020501"/>
    <s v="AFT - MAYIM"/>
    <x v="1"/>
    <s v="CORPORACIÓN PRODEL"/>
    <s v="AFT - ACOMPAÑAMIENTO FAMILAR TERRITORIAL"/>
    <x v="3"/>
    <x v="0"/>
  </r>
  <r>
    <x v="0"/>
    <d v="2025-12-09T00:00:00"/>
    <x v="5"/>
    <n v="1020486"/>
    <s v="PRM - AYLLU DE ESPERANZA"/>
    <x v="2"/>
    <s v="FUNDACIÓN TIERRA DE ESPERANZA"/>
    <s v="PRM - PROGRAMA ESPECIALIZADO EN MALTRATO"/>
    <x v="0"/>
    <x v="0"/>
  </r>
  <r>
    <x v="0"/>
    <d v="2025-12-09T00:00:00"/>
    <x v="0"/>
    <n v="1020482"/>
    <s v="RLP - ANTAY"/>
    <x v="10"/>
    <s v="FUNDACIÓN CREESER"/>
    <s v="RLP - RESIDENCIA DE PROTECCIÓN PARA LACTANTES Y PREESCOLARES (con Programa)"/>
    <x v="0"/>
    <x v="0"/>
  </r>
  <r>
    <x v="0"/>
    <d v="2026-01-05T00:00:00"/>
    <x v="4"/>
    <n v="1020501"/>
    <s v="AFT - MAYIM"/>
    <x v="1"/>
    <s v="CORPORACIÓN PRODEL"/>
    <s v="AFT - ACOMPAÑAMIENTO FAMILAR TERRITORIAL"/>
    <x v="1"/>
    <x v="0"/>
  </r>
  <r>
    <x v="0"/>
    <d v="2026-01-09T00:00:00"/>
    <x v="4"/>
    <n v="1020518"/>
    <s v="AFT - CHAYIM"/>
    <x v="1"/>
    <s v="CORPORACIÓN PRODEL"/>
    <s v="AFT - ACOMPAÑAMIENTO FAMILAR TERRITORIAL"/>
    <x v="1"/>
    <x v="0"/>
  </r>
  <r>
    <x v="0"/>
    <d v="2026-02-01T00:00:00"/>
    <x v="0"/>
    <n v="1020482"/>
    <s v="RLP - ANTAY"/>
    <x v="10"/>
    <s v="FUNDACIÓN CREESER"/>
    <s v="RLP - RESIDENCIA DE PROTECCIÓN PARA LACTANTES Y PREESCOLARES (con Programa)"/>
    <x v="0"/>
    <x v="0"/>
  </r>
  <r>
    <x v="0"/>
    <d v="2026-02-16T00:00:00"/>
    <x v="4"/>
    <n v="1020478"/>
    <s v="REM - ALTAIR"/>
    <x v="11"/>
    <s v="FUNDACIÓN TALITA KUM"/>
    <s v="REM - RESIDENCIA PROTECCION PARA MAYORES CON PROGRAMA"/>
    <x v="0"/>
    <x v="0"/>
  </r>
  <r>
    <x v="0"/>
    <d v="2026-03-12T00:00:00"/>
    <x v="0"/>
    <n v="1020563"/>
    <s v="PRM - BAHIA KIMZA"/>
    <x v="2"/>
    <s v="FUNDACIÓN TIERRA DE ESPERANZA"/>
    <s v="PRM - PROGRAMA ESPECIALIZADO EN MALTRATO"/>
    <x v="0"/>
    <x v="0"/>
  </r>
  <r>
    <x v="0"/>
    <d v="2026-03-18T00:00:00"/>
    <x v="0"/>
    <n v="1020489"/>
    <s v="RLP - ANKA"/>
    <x v="10"/>
    <s v="FUNDACIÓN CREESER"/>
    <s v="RLP - RESIDENCIA DE PROTECCIÓN PARA LACTANTES Y PREESCOLARES (con Programa)"/>
    <x v="0"/>
    <x v="0"/>
  </r>
  <r>
    <x v="0"/>
    <d v="2026-03-20T00:00:00"/>
    <x v="4"/>
    <n v="1020499"/>
    <s v="AFT - SHATUM"/>
    <x v="1"/>
    <s v="CORPORACIÓN PRODEL"/>
    <s v="AFT - ACOMPAÑAMIENTO FAMILAR TERRITORIAL"/>
    <x v="0"/>
    <x v="0"/>
  </r>
  <r>
    <x v="0"/>
    <d v="2026-03-25T00:00:00"/>
    <x v="2"/>
    <n v="1020518"/>
    <s v="AFT - CHAYIM"/>
    <x v="1"/>
    <s v="CORPORACIÓN PRODEL"/>
    <s v="AFT - ACOMPAÑAMIENTO FAMILAR TERRITORIAL"/>
    <x v="2"/>
    <x v="0"/>
  </r>
  <r>
    <x v="0"/>
    <d v="2026-04-01T00:00:00"/>
    <x v="0"/>
    <n v="1020476"/>
    <s v="RLP - ZOHARA"/>
    <x v="1"/>
    <s v="CORPORACIÓN PRODEL"/>
    <s v="RLP - RESIDENCIA DE PROTECCIÓN PARA LACTANTES Y PREESCOLARES (con Programa)"/>
    <x v="0"/>
    <x v="0"/>
  </r>
  <r>
    <x v="0"/>
    <d v="2026-04-07T00:00:00"/>
    <x v="0"/>
    <n v="1020436"/>
    <s v="REM - BÁRBARA KAST"/>
    <x v="3"/>
    <s v="MARÍA AYUDA CORPORACIÓN DE BENEFICENCIA"/>
    <s v="REM - RESIDENCIA PROTECCION PARA MAYORES CON PROGRAMA"/>
    <x v="0"/>
    <x v="0"/>
  </r>
  <r>
    <x v="0"/>
    <d v="2026-04-09T00:00:00"/>
    <x v="5"/>
    <n v="1020456"/>
    <s v="PPF - ELENA CAFFARENA 24 HORAS"/>
    <x v="6"/>
    <s v="CORPORACIÓN SERVICIO PAZ Y JUSTICIA - SERPAJ CHILE"/>
    <s v="PPF - PROGRAMA DE PREVENCIÓN FOCALIZADA"/>
    <x v="0"/>
    <x v="0"/>
  </r>
  <r>
    <x v="0"/>
    <d v="2026-04-09T00:00:00"/>
    <x v="5"/>
    <n v="1020476"/>
    <s v="RLP - ZOHARA"/>
    <x v="1"/>
    <s v="CORPORACIÓN PRODEL"/>
    <s v="RLP - RESIDENCIA DE PROTECCIÓN PARA LACTANTES Y PREESCOLARES (con Programa)"/>
    <x v="0"/>
    <x v="0"/>
  </r>
  <r>
    <x v="0"/>
    <d v="2026-05-01T00:00:00"/>
    <x v="5"/>
    <n v="1020499"/>
    <s v="AFT - SHATUM"/>
    <x v="1"/>
    <s v="CORPORACIÓN PRODEL"/>
    <s v="AFT - ACOMPAÑAMIENTO FAMILAR TERRITORIAL"/>
    <x v="0"/>
    <x v="0"/>
  </r>
  <r>
    <x v="0"/>
    <d v="2026-05-05T00:00:00"/>
    <x v="5"/>
    <n v="1020504"/>
    <s v="PF - PORRIMA"/>
    <x v="1"/>
    <s v="CORPORACIÓN PRODEL"/>
    <s v="PF - PREVENCIÓN FOCALIZADA"/>
    <x v="0"/>
    <x v="0"/>
  </r>
  <r>
    <x v="0"/>
    <d v="2026-05-07T00:00:00"/>
    <x v="4"/>
    <n v="1020533"/>
    <s v="AFT - ADOLFO PÉREZ ESQUIVEL"/>
    <x v="6"/>
    <s v="CORPORACIÓN SERVICIO PAZ Y JUSTICIA - SERPAJ CHILE"/>
    <s v="AFT - ACOMPAÑAMIENTO FAMILAR TERRITORIAL"/>
    <x v="1"/>
    <x v="0"/>
  </r>
  <r>
    <x v="0"/>
    <d v="2026-05-19T00:00:00"/>
    <x v="0"/>
    <n v="1020482"/>
    <s v="RLP - ANTAY"/>
    <x v="10"/>
    <s v="FUNDACIÓN CREESER"/>
    <s v="RLP - RESIDENCIA DE PROTECCIÓN PARA LACTANTES Y PREESCOLARES (con Programa)"/>
    <x v="0"/>
    <x v="0"/>
  </r>
  <r>
    <x v="0"/>
    <d v="2026-05-29T00:00:00"/>
    <x v="2"/>
    <n v="1020445"/>
    <s v="PRM - BAHÍA KIMSA"/>
    <x v="2"/>
    <s v="FUNDACIÓN TIERRA DE ESPERANZA"/>
    <s v="PRM - PROGRAMA ESPECIALIZADO EN MALTRATO"/>
    <x v="2"/>
    <x v="0"/>
  </r>
  <r>
    <x v="0"/>
    <d v="2026-06-08T00:00:00"/>
    <x v="4"/>
    <n v="1020455"/>
    <s v="PIE - ANTOFAGASTA"/>
    <x v="0"/>
    <s v="FUNDACIÓN MI CASA"/>
    <s v="PIE - PROGRAMA DE INTERVENCION ESPECIALIZADA"/>
    <x v="0"/>
    <x v="0"/>
  </r>
  <r>
    <x v="0"/>
    <d v="2026-06-15T00:00:00"/>
    <x v="0"/>
    <n v="1020489"/>
    <s v="RLP - ANKA"/>
    <x v="10"/>
    <s v="FUNDACIÓN CREESER"/>
    <s v="RLP - RESIDENCIA DE PROTECCIÓN PARA LACTANTES Y PREESCOLARES (con Programa)"/>
    <x v="0"/>
    <x v="0"/>
  </r>
  <r>
    <x v="0"/>
    <d v="2026-06-23T00:00:00"/>
    <x v="4"/>
    <n v="1020489"/>
    <s v="RLP - ANKA"/>
    <x v="10"/>
    <s v="FUNDACIÓN CREESER"/>
    <s v="RLP - RESIDENCIA DE PROTECCIÓN PARA LACTANTES Y PREESCOLARES (con Programa)"/>
    <x v="0"/>
    <x v="0"/>
  </r>
  <r>
    <x v="0"/>
    <d v="2026-07-02T00:00:00"/>
    <x v="4"/>
    <n v="1020523"/>
    <s v="AFT - FERNANDO ALIAGA"/>
    <x v="6"/>
    <s v="CORPORACIÓN SERVICIO PAZ Y JUSTICIA - SERPAJ CHILE"/>
    <s v="AFT - ACOMPAÑAMIENTO FAMILAR TERRITORIAL"/>
    <x v="1"/>
    <x v="0"/>
  </r>
  <r>
    <x v="0"/>
    <d v="2026-07-03T00:00:00"/>
    <x v="4"/>
    <n v="1020452"/>
    <s v="PRM - BAHÍA PAYA"/>
    <x v="2"/>
    <s v="FUNDACIÓN TIERRA DE ESPERANZA"/>
    <s v="PRM - PROGRAMA ESPECIALIZADO EN MALTRATO"/>
    <x v="1"/>
    <x v="0"/>
  </r>
  <r>
    <x v="0"/>
    <d v="2026-07-09T00:00:00"/>
    <x v="4"/>
    <n v="1020489"/>
    <s v="RLP - ANKA"/>
    <x v="10"/>
    <s v="FUNDACIÓN CREESER"/>
    <s v="RLP - RESIDENCIA DE PROTECCIÓN PARA LACTANTES Y PREESCOLARES (con Programa)"/>
    <x v="0"/>
    <x v="0"/>
  </r>
  <r>
    <x v="0"/>
    <d v="2026-07-21T00:00:00"/>
    <x v="4"/>
    <n v="1020446"/>
    <s v="PPF - ABSAG"/>
    <x v="1"/>
    <s v="CORPORACIÓN PRODEL"/>
    <s v="PPF - PROGRAMA DE PREVENCIÓN FOCALIZADA"/>
    <x v="0"/>
    <x v="0"/>
  </r>
  <r>
    <x v="1"/>
    <d v="2025-03-06T00:00:00"/>
    <x v="4"/>
    <n v="1090691"/>
    <s v="REM - RESIDENCIA NIÑAS BETANIA"/>
    <x v="15"/>
    <s v="FUNDACIÓN MARÍA DE LA LUZ ZAÑARTU"/>
    <s v="REM - RESIDENCIA PROTECCION PARA MAYORES CON PROGRAMA"/>
    <x v="1"/>
    <x v="0"/>
  </r>
  <r>
    <x v="1"/>
    <d v="2022-03-01T00:00:00"/>
    <x v="1"/>
    <n v="1090537"/>
    <s v="FAE - CARELMAPU"/>
    <x v="16"/>
    <s v="CENTRO DE INICIATIVA EMPRESARIAL - CIEM VILLARRICA"/>
    <s v="FAE - PROGRAMA DE FAMILIA DE ACOGIDA ESPECIALIZADA"/>
    <x v="0"/>
    <x v="0"/>
  </r>
  <r>
    <x v="1"/>
    <d v="2022-03-01T00:00:00"/>
    <x v="1"/>
    <n v="1090518"/>
    <s v="REM - RESIDENCIA DE NIÑAS BETANIA"/>
    <x v="15"/>
    <s v="FUNDACIÓN MARÍA DE LA LUZ ZAÑARTU"/>
    <s v="REM - RESIDENCIA PROTECCION PARA MAYORES CON PROGRAMA"/>
    <x v="1"/>
    <x v="0"/>
  </r>
  <r>
    <x v="1"/>
    <d v="2022-03-01T00:00:00"/>
    <x v="1"/>
    <n v="1090579"/>
    <s v="DAM - PAIHUEN VICTORIA"/>
    <x v="17"/>
    <s v="O.N.G. DE DESARROLLO PAIHUEN"/>
    <s v="DAM - DIAGNÓSTICO"/>
    <x v="1"/>
    <x v="0"/>
  </r>
  <r>
    <x v="1"/>
    <d v="2022-04-01T00:00:00"/>
    <x v="1"/>
    <n v="1090459"/>
    <s v="REM - VILLA DE NIÑOS Y NIÑAS COLLIPULLI"/>
    <x v="18"/>
    <s v="CORPORACIÓN PRIVADA DE DESARROLLO SOCIAL IX REGIÓN, CORPRIX"/>
    <s v="REM - RESIDENCIA PROTECCION PARA MAYORES CON PROGRAMA"/>
    <x v="0"/>
    <x v="0"/>
  </r>
  <r>
    <x v="1"/>
    <d v="2022-04-01T00:00:00"/>
    <x v="1"/>
    <n v="1090618"/>
    <s v="FAE - CRECERES"/>
    <x v="8"/>
    <s v="FUNDACIÓN CRESERES"/>
    <s v="FAE - PROGRAMA DE FAMILIA DE ACOGIDA ESPECIALIZADA"/>
    <x v="1"/>
    <x v="0"/>
  </r>
  <r>
    <x v="1"/>
    <d v="2022-04-01T00:00:00"/>
    <x v="1"/>
    <n v="1090622"/>
    <s v="PIE - INAPEWMA"/>
    <x v="8"/>
    <s v="FUNDACIÓN CRESERES"/>
    <s v="PIE - PROGRAMA DE INTERVENCION ESPECIALIZADA (24 H)"/>
    <x v="0"/>
    <x v="0"/>
  </r>
  <r>
    <x v="1"/>
    <d v="2022-04-01T00:00:00"/>
    <x v="1"/>
    <n v="1090663"/>
    <s v="PRM - CENIM LAUTARO"/>
    <x v="0"/>
    <s v="FUNDACIÓN MI CASA"/>
    <s v="PRM - PROGRAMA ESPECIALIZADO EN MALTRATO"/>
    <x v="1"/>
    <x v="0"/>
  </r>
  <r>
    <x v="1"/>
    <d v="2022-04-01T00:00:00"/>
    <x v="1"/>
    <n v="1090344"/>
    <s v="RPA - HOGAR NAVIDAD DE MADRES ADOLESCENTES"/>
    <x v="3"/>
    <s v="MARÍA AYUDA CORPORACIÓN DE BENEFICENCIA"/>
    <s v="RPA - RESIDENCIA DE PROTECCIÓN PARA MADRES ADOLESCENTES"/>
    <x v="0"/>
    <x v="0"/>
  </r>
  <r>
    <x v="1"/>
    <d v="2022-05-01T00:00:00"/>
    <x v="1"/>
    <n v="1090623"/>
    <s v="FAE - LLEQUEN CAUTIN"/>
    <x v="19"/>
    <s v="CORPORACIÓN DE APOYO A LA NIÑEZ Y JUVENTUD EN RIESGO SOCIAL CORPORACIÓN LLEQUEN"/>
    <s v="FAE - PROGRAMA DE FAMILIA DE ACOGIDA ESPECIALIZADA"/>
    <x v="1"/>
    <x v="0"/>
  </r>
  <r>
    <x v="1"/>
    <d v="2022-05-01T00:00:00"/>
    <x v="1"/>
    <n v="1090561"/>
    <s v="REM - CECILIA B DE WIDMER"/>
    <x v="18"/>
    <s v="CORPORACIÓN PRIVADA DE DESARROLLO SOCIAL IX REGIÓN, CORPRIX"/>
    <s v="REM - RESIDENCIA PROTECCION PARA MAYORES CON PROGRAMA"/>
    <x v="1"/>
    <x v="0"/>
  </r>
  <r>
    <x v="1"/>
    <d v="2022-05-01T00:00:00"/>
    <x v="1"/>
    <n v="1090424"/>
    <s v="PAS - PEWMAYEN"/>
    <x v="20"/>
    <s v="FUNDACIÓN LA FRONTERA"/>
    <s v="PAS - PROGRAMA ESPECIALIZADO PARA AGRESORES SEXUALES"/>
    <x v="1"/>
    <x v="0"/>
  </r>
  <r>
    <x v="1"/>
    <d v="2022-05-01T00:00:00"/>
    <x v="1"/>
    <n v="1090320"/>
    <s v="REM - PETRONILA PINCHEIRA"/>
    <x v="21"/>
    <s v="FUNDACIÓN NIÑO Y PATRIA"/>
    <s v="REM - RESIDENCIA PROTECCION PARA MAYORES CON PROGRAMA"/>
    <x v="1"/>
    <x v="0"/>
  </r>
  <r>
    <x v="1"/>
    <d v="2022-06-01T00:00:00"/>
    <x v="1"/>
    <n v="1090570"/>
    <s v="REM - ALDEAS INFANTILES SOS MALLECO"/>
    <x v="4"/>
    <s v="ALDEAS INFANTILES S.O.S. CHILE"/>
    <s v="REM - RESIDENCIA PROTECCION PARA MAYORES CON PROGRAMA"/>
    <x v="1"/>
    <x v="0"/>
  </r>
  <r>
    <x v="1"/>
    <d v="2022-06-01T00:00:00"/>
    <x v="1"/>
    <n v="1090584"/>
    <s v="REM - SAN BENITO"/>
    <x v="18"/>
    <s v="CORPORACIÓN PRIVADA DE DESARROLLO SOCIAL IX REGIÓN, CORPRIX"/>
    <s v="REM - RESIDENCIA PROTECCION PARA MAYORES CON PROGRAMA"/>
    <x v="1"/>
    <x v="0"/>
  </r>
  <r>
    <x v="1"/>
    <d v="2022-06-01T00:00:00"/>
    <x v="1"/>
    <n v="1090457"/>
    <s v="REM - SANTA TRINIDAD"/>
    <x v="18"/>
    <s v="CORPORACIÓN PRIVADA DE DESARROLLO SOCIAL IX REGIÓN, CORPRIX"/>
    <s v="REM - RESIDENCIA PROTECCION PARA MAYORES CON PROGRAMA"/>
    <x v="1"/>
    <x v="0"/>
  </r>
  <r>
    <x v="1"/>
    <d v="2022-06-01T00:00:00"/>
    <x v="1"/>
    <n v="1090580"/>
    <s v="REM - ESTRELLA DE BELEN"/>
    <x v="18"/>
    <s v="CORPORACIÓN PRIVADA DE DESARROLLO SOCIAL IX REGIÓN, CORPRIX"/>
    <s v="REM - RESIDENCIA PROTECCION PARA MAYORES CON PROGRAMA"/>
    <x v="1"/>
    <x v="0"/>
  </r>
  <r>
    <x v="1"/>
    <d v="2022-06-01T00:00:00"/>
    <x v="1"/>
    <n v="1090592"/>
    <s v="RLP - REFUGIO DE LUZ"/>
    <x v="18"/>
    <s v="CORPORACIÓN PRIVADA DE DESARROLLO SOCIAL IX REGIÓN, CORPRIX"/>
    <s v="RLP - RESIDENCIA DE PROTECCIÓN PARA LACTANTES Y PREESCOLARES (con Programa)"/>
    <x v="1"/>
    <x v="0"/>
  </r>
  <r>
    <x v="1"/>
    <d v="2022-06-01T00:00:00"/>
    <x v="1"/>
    <n v="1090590"/>
    <s v="FAE - VICTORIA"/>
    <x v="18"/>
    <s v="CORPORACIÓN PRIVADA DE DESARROLLO SOCIAL IX REGIÓN, CORPRIX"/>
    <s v="FAE - PROGRAMA DE FAMILIA DE ACOGIDA ESPECIALIZADA"/>
    <x v="1"/>
    <x v="0"/>
  </r>
  <r>
    <x v="1"/>
    <d v="2022-06-01T00:00:00"/>
    <x v="1"/>
    <n v="1090315"/>
    <s v="REM - RESIDENCIA JUVENIL NEWEN DOMO"/>
    <x v="20"/>
    <s v="FUNDACIÓN LA FRONTERA"/>
    <s v="REM - RESIDENCIA PROTECCION PARA MAYORES CON PROGRAMA"/>
    <x v="1"/>
    <x v="0"/>
  </r>
  <r>
    <x v="1"/>
    <d v="2022-06-01T00:00:00"/>
    <x v="1"/>
    <n v="1090674"/>
    <s v="PEE - RUKALAF"/>
    <x v="2"/>
    <s v="FUNDACIÓN TIERRA DE ESPERANZA"/>
    <s v="PEE - PROGRAMA EXPLOTACIÓN SEXUAL"/>
    <x v="1"/>
    <x v="0"/>
  </r>
  <r>
    <x v="1"/>
    <d v="2022-06-01T00:00:00"/>
    <x v="1"/>
    <n v="1090675"/>
    <s v="REM - NIÑA ADOLESCENTE"/>
    <x v="22"/>
    <s v="ILUSTRE MUNICIPALIDAD DE ANGOL"/>
    <s v="REM - RESIDENCIA PROTECCION PARA MAYORES CON PROGRAMA"/>
    <x v="1"/>
    <x v="0"/>
  </r>
  <r>
    <x v="1"/>
    <d v="2022-06-01T00:00:00"/>
    <x v="1"/>
    <n v="1090514"/>
    <s v="PRI - SAGRADA FAMILIA TEMUCO"/>
    <x v="23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2-07-01T00:00:00"/>
    <x v="1"/>
    <n v="1090586"/>
    <s v="REM - ALDEAS INFANTILES SOS"/>
    <x v="4"/>
    <s v="ALDEAS INFANTILES S.O.S. CHILE"/>
    <s v="REM - RESIDENCIA PROTECCION PARA MAYORES CON PROGRAMA"/>
    <x v="1"/>
    <x v="0"/>
  </r>
  <r>
    <x v="1"/>
    <d v="2022-08-01T00:00:00"/>
    <x v="1"/>
    <n v="1090638"/>
    <s v="PRM - CIUDAD DEL NIÑO ANGOL"/>
    <x v="14"/>
    <s v="FUNDACIÓN CIUDAD DEL NIÑO EX CONSEJO DE DEFENSA DEL NIÑO"/>
    <s v="PRM - PROGRAMA ESPECIALIZADO EN MALTRATO"/>
    <x v="0"/>
    <x v="0"/>
  </r>
  <r>
    <x v="1"/>
    <d v="2022-08-01T00:00:00"/>
    <x v="1"/>
    <n v="1090601"/>
    <s v="PPF - CRESERES PADRE LAS CASAS"/>
    <x v="8"/>
    <s v="FUNDACIÓN CRESERES"/>
    <s v="PPF - PROGRAMA DE PREVENCIÓN FOCALIZADA"/>
    <x v="1"/>
    <x v="0"/>
  </r>
  <r>
    <x v="1"/>
    <d v="2022-08-01T00:00:00"/>
    <x v="1"/>
    <n v="1090664"/>
    <s v="FAE - EL HUALLE"/>
    <x v="5"/>
    <s v="FUNDACIÓN DE AYUDA AL NIÑO LIMITADO (COANIL)"/>
    <s v="FAE - PROGRAMA DE FAMILIA DE ACOGIDA ESPECIALIZADA"/>
    <x v="1"/>
    <x v="0"/>
  </r>
  <r>
    <x v="1"/>
    <d v="2022-08-01T00:00:00"/>
    <x v="1"/>
    <n v="1090577"/>
    <s v="DAM - MAÑIO"/>
    <x v="24"/>
    <s v="ONG CREAPSI"/>
    <s v="DAM - DIAGNÓSTICO"/>
    <x v="1"/>
    <x v="0"/>
  </r>
  <r>
    <x v="1"/>
    <d v="2022-08-01T00:00:00"/>
    <x v="1"/>
    <n v="1090576"/>
    <s v="DAM - LINGUE"/>
    <x v="24"/>
    <s v="ONG CREAPSI"/>
    <s v="DAM - DIAGNÓSTICO"/>
    <x v="0"/>
    <x v="0"/>
  </r>
  <r>
    <x v="1"/>
    <d v="2022-09-01T00:00:00"/>
    <x v="1"/>
    <n v="1090616"/>
    <s v="PIE - LACUSTRE"/>
    <x v="16"/>
    <s v="CENTRO DE INICIATIVA EMPRESARIAL - CIEM VILLARRICA"/>
    <s v="PIE - PROGRAMA DE INTERVENCION ESPECIALIZADA"/>
    <x v="1"/>
    <x v="0"/>
  </r>
  <r>
    <x v="1"/>
    <d v="2022-09-01T00:00:00"/>
    <x v="1"/>
    <n v="1090437"/>
    <s v="PPF - EL TRAMPOLIN"/>
    <x v="25"/>
    <s v="CORPORACIÓN DE EDUCACIÓN Y DESARROLLO POPULAR EL TRAMPOLIN"/>
    <s v="PPF - PROGRAMA DE PREVENCIÓN FOCALIZADA"/>
    <x v="1"/>
    <x v="0"/>
  </r>
  <r>
    <x v="1"/>
    <d v="2022-09-01T00:00:00"/>
    <x v="1"/>
    <n v="1090618"/>
    <s v="FAE - CRECERES"/>
    <x v="8"/>
    <s v="FUNDACIÓN CRESERES"/>
    <s v="FAE - PROGRAMA DE FAMILIA DE ACOGIDA ESPECIALIZADA"/>
    <x v="1"/>
    <x v="0"/>
  </r>
  <r>
    <x v="1"/>
    <d v="2022-09-01T00:00:00"/>
    <x v="1"/>
    <n v="1090607"/>
    <s v="PAD - LOS COIHUES"/>
    <x v="5"/>
    <s v="FUNDACIÓN DE AYUDA AL NIÑO LIMITADO (COANIL)"/>
    <s v="PAD - PROGRAMA DE PROTECCIÓN AMBULATORIA CON DISCAPACIDAD GRAVE O PROFUNDA"/>
    <x v="1"/>
    <x v="0"/>
  </r>
  <r>
    <x v="1"/>
    <d v="2022-09-01T00:00:00"/>
    <x v="3"/>
    <n v="1090664"/>
    <s v="FAE - EL HUALLE"/>
    <x v="5"/>
    <s v="FUNDACIÓN DE AYUDA AL NIÑO LIMITADO (COANIL)"/>
    <s v="FAE - PROGRAMA DE FAMILIA DE ACOGIDA ESPECIALIZADA"/>
    <x v="0"/>
    <x v="0"/>
  </r>
  <r>
    <x v="1"/>
    <d v="2022-09-01T00:00:00"/>
    <x v="1"/>
    <n v="1090602"/>
    <s v="FAE - TEMUCO"/>
    <x v="0"/>
    <s v="FUNDACIÓN MI CASA"/>
    <s v="FAE - PROGRAMA DE FAMILIA DE ACOGIDA ESPECIALIZADA"/>
    <x v="1"/>
    <x v="0"/>
  </r>
  <r>
    <x v="1"/>
    <d v="2022-10-01T00:00:00"/>
    <x v="1"/>
    <n v="1090570"/>
    <s v="REM - ALDEAS INFANTILES SOS MALLECO"/>
    <x v="4"/>
    <s v="ALDEAS INFANTILES S.O.S. CHILE"/>
    <s v="REM - RESIDENCIA PROTECCION PARA MAYORES CON PROGRAMA"/>
    <x v="1"/>
    <x v="0"/>
  </r>
  <r>
    <x v="1"/>
    <d v="2022-10-01T00:00:00"/>
    <x v="1"/>
    <n v="1090457"/>
    <s v="REM - SANTA TRINIDAD"/>
    <x v="18"/>
    <s v="CORPORACIÓN PRIVADA DE DESARROLLO SOCIAL IX REGIÓN, CORPRIX"/>
    <s v="REM - RESIDENCIA PROTECCION PARA MAYORES CON PROGRAMA"/>
    <x v="1"/>
    <x v="0"/>
  </r>
  <r>
    <x v="1"/>
    <d v="2022-10-01T00:00:00"/>
    <x v="1"/>
    <n v="1090582"/>
    <s v="REM - VILLA DE NIÑOS Y NIÑAS"/>
    <x v="18"/>
    <s v="CORPORACIÓN PRIVADA DE DESARROLLO SOCIAL IX REGIÓN, CORPRIX"/>
    <s v="REM - RESIDENCIA PROTECCION PARA MAYORES CON PROGRAMA"/>
    <x v="1"/>
    <x v="0"/>
  </r>
  <r>
    <x v="1"/>
    <d v="2022-10-01T00:00:00"/>
    <x v="1"/>
    <n v="1090590"/>
    <s v="FAE - VICTORIA"/>
    <x v="18"/>
    <s v="CORPORACIÓN PRIVADA DE DESARROLLO SOCIAL IX REGIÓN, CORPRIX"/>
    <s v="FAE - PROGRAMA DE FAMILIA DE ACOGIDA ESPECIALIZADA"/>
    <x v="1"/>
    <x v="0"/>
  </r>
  <r>
    <x v="1"/>
    <d v="2022-10-01T00:00:00"/>
    <x v="1"/>
    <n v="1090609"/>
    <s v="PAS - PEWMAYEN"/>
    <x v="20"/>
    <s v="FUNDACIÓN LA FRONTERA"/>
    <s v="PAS - PROGRAMA ESPECIALIZADO PARA AGRESORES SEXUALES"/>
    <x v="1"/>
    <x v="0"/>
  </r>
  <r>
    <x v="1"/>
    <d v="2022-10-01T00:00:00"/>
    <x v="1"/>
    <n v="1090673"/>
    <s v="PIE - TEMUCO"/>
    <x v="0"/>
    <s v="FUNDACIÓN MI CASA"/>
    <s v="PIE - PROGRAMA DE INTERVENCION ESPECIALIZADA"/>
    <x v="1"/>
    <x v="0"/>
  </r>
  <r>
    <x v="1"/>
    <d v="2022-10-01T00:00:00"/>
    <x v="3"/>
    <n v="1090320"/>
    <s v="REM - PETRONILA PINCHEIRA"/>
    <x v="21"/>
    <s v="FUNDACIÓN NIÑO Y PATRIA"/>
    <s v="REM - RESIDENCIA PROTECCION PARA MAYORES CON PROGRAMA"/>
    <x v="0"/>
    <x v="0"/>
  </r>
  <r>
    <x v="1"/>
    <d v="2022-10-01T00:00:00"/>
    <x v="0"/>
    <n v="1090468"/>
    <s v="PPF - TRAWN PEUMA"/>
    <x v="2"/>
    <s v="FUNDACIÓN TIERRA DE ESPERANZA"/>
    <s v="PPF - PROGRAMA DE PREVENCIÓN FOCALIZADA"/>
    <x v="0"/>
    <x v="0"/>
  </r>
  <r>
    <x v="1"/>
    <d v="2022-11-01T00:00:00"/>
    <x v="1"/>
    <n v="1090584"/>
    <s v="REM - SAN BENITO"/>
    <x v="18"/>
    <s v="CORPORACIÓN PRIVADA DE DESARROLLO SOCIAL IX REGIÓN, CORPRIX"/>
    <s v="REM - RESIDENCIA PROTECCION PARA MAYORES CON PROGRAMA"/>
    <x v="1"/>
    <x v="0"/>
  </r>
  <r>
    <x v="1"/>
    <d v="2022-11-01T00:00:00"/>
    <x v="1"/>
    <n v="1090561"/>
    <s v="REM - CECILIA B DE WIDMER"/>
    <x v="18"/>
    <s v="CORPORACIÓN PRIVADA DE DESARROLLO SOCIAL IX REGIÓN, CORPRIX"/>
    <s v="REM - RESIDENCIA PROTECCION PARA MAYORES CON PROGRAMA"/>
    <x v="1"/>
    <x v="0"/>
  </r>
  <r>
    <x v="1"/>
    <d v="2022-11-01T00:00:00"/>
    <x v="1"/>
    <n v="1090675"/>
    <s v="REM - NIÑA ADOLESCENTE"/>
    <x v="22"/>
    <s v="ILUSTRE MUNICIPALIDAD DE ANGOL"/>
    <s v="REM - RESIDENCIA PROTECCION PARA MAYORES CON PROGRAMA"/>
    <x v="0"/>
    <x v="0"/>
  </r>
  <r>
    <x v="1"/>
    <d v="2022-12-01T00:00:00"/>
    <x v="1"/>
    <n v="1090580"/>
    <s v="REM - ESTRELLA DE BELEN"/>
    <x v="18"/>
    <s v="CORPORACIÓN PRIVADA DE DESARROLLO SOCIAL IX REGIÓN, CORPRIX"/>
    <s v="REM - RESIDENCIA PROTECCION PARA MAYORES CON PROGRAMA"/>
    <x v="0"/>
    <x v="0"/>
  </r>
  <r>
    <x v="1"/>
    <d v="2022-12-01T00:00:00"/>
    <x v="1"/>
    <n v="1090586"/>
    <s v="REM - ALDEAS INFANTILES SOS"/>
    <x v="4"/>
    <s v="ALDEAS INFANTILES S.O.S. CHILE"/>
    <s v="REM - RESIDENCIA PROTECCION PARA MAYORES CON PROGRAMA"/>
    <x v="0"/>
    <x v="0"/>
  </r>
  <r>
    <x v="1"/>
    <d v="2022-12-01T00:00:00"/>
    <x v="1"/>
    <n v="1090666"/>
    <s v="FAE - CARELMAPU"/>
    <x v="16"/>
    <s v="CENTRO DE INICIATIVA EMPRESARIAL - CIEM VILLARRICA"/>
    <s v="FAE - PROGRAMA DE FAMILIA DE ACOGIDA ESPECIALIZADA"/>
    <x v="1"/>
    <x v="0"/>
  </r>
  <r>
    <x v="1"/>
    <d v="2022-12-01T00:00:00"/>
    <x v="1"/>
    <n v="1090623"/>
    <s v="FAE - LLEQUEN CAUTIN"/>
    <x v="19"/>
    <s v="CORPORACIÓN DE APOYO A LA NIÑEZ Y JUVENTUD EN RIESGO SOCIAL CORPORACIÓN LLEQUEN"/>
    <s v="FAE - PROGRAMA DE FAMILIA DE ACOGIDA ESPECIALIZADA"/>
    <x v="1"/>
    <x v="0"/>
  </r>
  <r>
    <x v="1"/>
    <d v="2022-12-01T00:00:00"/>
    <x v="1"/>
    <n v="1090592"/>
    <s v="RLP - REFUGIO DE LUZ"/>
    <x v="18"/>
    <s v="CORPORACIÓN PRIVADA DE DESARROLLO SOCIAL IX REGIÓN, CORPRIX"/>
    <s v="RLP - RESIDENCIA DE PROTECCIÓN PARA LACTANTES Y PREESCOLARES (con Programa)"/>
    <x v="1"/>
    <x v="0"/>
  </r>
  <r>
    <x v="1"/>
    <d v="2022-12-01T00:00:00"/>
    <x v="1"/>
    <n v="1090315"/>
    <s v="REM - RESIDENCIA JUVENIL NEWEN DOMO"/>
    <x v="20"/>
    <s v="FUNDACIÓN LA FRONTERA"/>
    <s v="REM - RESIDENCIA PROTECCION PARA MAYORES CON PROGRAMA"/>
    <x v="0"/>
    <x v="0"/>
  </r>
  <r>
    <x v="1"/>
    <d v="2022-12-01T00:00:00"/>
    <x v="1"/>
    <n v="1090691"/>
    <s v="REM - RESIDENCIA NIÑAS BETANIA"/>
    <x v="15"/>
    <s v="FUNDACIÓN MARÍA DE LA LUZ ZAÑARTU"/>
    <s v="REM - RESIDENCIA PROTECCION PARA MAYORES CON PROGRAMA"/>
    <x v="1"/>
    <x v="0"/>
  </r>
  <r>
    <x v="1"/>
    <d v="2022-12-01T00:00:00"/>
    <x v="1"/>
    <n v="1090671"/>
    <s v="REM - FRANCISCO VALDES"/>
    <x v="0"/>
    <s v="FUNDACIÓN MI CASA"/>
    <s v="REM - RESIDENCIA PROTECCION PARA MAYORES CON PROGRAMA"/>
    <x v="1"/>
    <x v="0"/>
  </r>
  <r>
    <x v="1"/>
    <d v="2022-12-01T00:00:00"/>
    <x v="1"/>
    <n v="1090674"/>
    <s v="PEE - RUKALAF"/>
    <x v="2"/>
    <s v="FUNDACIÓN TIERRA DE ESPERANZA"/>
    <s v="PEE - PROGRAMA EXPLOTACIÓN SEXUAL"/>
    <x v="1"/>
    <x v="0"/>
  </r>
  <r>
    <x v="1"/>
    <d v="2022-12-01T00:00:00"/>
    <x v="1"/>
    <n v="1090520"/>
    <s v="RMA - HOGAR NAVIDAD"/>
    <x v="3"/>
    <s v="MARÍA AYUDA CORPORACIÓN DE BENEFICENCIA"/>
    <s v="RMA - RESIDENCIA PROTECCION PARA MADRES ADOLESCENTES CON PROGRAMA"/>
    <x v="0"/>
    <x v="0"/>
  </r>
  <r>
    <x v="1"/>
    <d v="2022-12-01T00:00:00"/>
    <x v="1"/>
    <n v="1090514"/>
    <s v="PRI - SAGRADA FAMILIA TEMUCO"/>
    <x v="23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3-01-01T00:00:00"/>
    <x v="1"/>
    <n v="1090696"/>
    <s v="FAE - PROVINCIA DE MALLECO"/>
    <x v="7"/>
    <s v="CORPORACIÓN ACOGIDA"/>
    <s v="FAE - PROGRAMA DE FAMILIA DE ACOGIDA ESPECIALIZADA"/>
    <x v="1"/>
    <x v="0"/>
  </r>
  <r>
    <x v="1"/>
    <d v="2023-05-01T00:00:00"/>
    <x v="0"/>
    <n v="1090614"/>
    <s v="PPF - RAGÑIN MAWIDA"/>
    <x v="16"/>
    <s v="CENTRO DE INICIATIVA EMPRESARIAL - CIEM VILLARRICA"/>
    <s v="PPF - PROGRAMA DE PREVENCIÓN FOCALIZADA"/>
    <x v="1"/>
    <x v="0"/>
  </r>
  <r>
    <x v="1"/>
    <d v="2023-05-01T00:00:00"/>
    <x v="3"/>
    <n v="1090656"/>
    <s v="PRM - CIUDAD DEL NIÑO TEMUCO"/>
    <x v="14"/>
    <s v="FUNDACIÓN CIUDAD DEL NIÑO EX CONSEJO DE DEFENSA DEL NIÑO"/>
    <s v="PRM - PROGRAMA ESPECIALIZADO EN MALTRATO"/>
    <x v="1"/>
    <x v="0"/>
  </r>
  <r>
    <x v="1"/>
    <d v="2023-06-01T00:00:00"/>
    <x v="3"/>
    <n v="1090653"/>
    <s v="PRM - ADRA TEMUCO 1"/>
    <x v="26"/>
    <s v="AGENCIA ADVENTISTA DE DESARROLLO Y RECURSOS ASISTENCIALES (ADRA CHILE)"/>
    <s v="PRM - PROGRAMA ESPECIALIZADO EN MALTRATO"/>
    <x v="1"/>
    <x v="0"/>
  </r>
  <r>
    <x v="1"/>
    <d v="2023-06-01T00:00:00"/>
    <x v="3"/>
    <n v="1090733"/>
    <s v="PRM - LEMUNKO"/>
    <x v="20"/>
    <s v="FUNDACIÓN LA FRONTERA"/>
    <s v="PRM - PROGRAMA ESPECIALIZADO EN MALTRATO"/>
    <x v="1"/>
    <x v="0"/>
  </r>
  <r>
    <x v="1"/>
    <d v="2023-06-01T00:00:00"/>
    <x v="3"/>
    <n v="1090528"/>
    <s v="PRM - WE LIWEN"/>
    <x v="16"/>
    <s v="CENTRO DE INICIATIVA EMPRESARIAL - CIEM VILLARRICA"/>
    <s v="PRM - PROGRAMA ESPECIALIZADO EN MALTRATO"/>
    <x v="1"/>
    <x v="0"/>
  </r>
  <r>
    <x v="1"/>
    <d v="2023-07-01T00:00:00"/>
    <x v="3"/>
    <n v="1090697"/>
    <s v="FAE - PROVINCIA DE CAUTIN"/>
    <x v="7"/>
    <s v="CORPORACIÓN ACOGIDA"/>
    <s v="FAE - PROGRAMA DE FAMILIA DE ACOGIDA ESPECIALIZADA"/>
    <x v="1"/>
    <x v="0"/>
  </r>
  <r>
    <x v="1"/>
    <d v="2023-11-01T00:00:00"/>
    <x v="3"/>
    <n v="1090675"/>
    <s v="REM - NIÑA ADOLESCENTE"/>
    <x v="22"/>
    <s v="ILUSTRE MUNICIPALIDAD DE ANGOL"/>
    <s v="REM - RESIDENCIA PROTECCION PARA MAYORES CON PROGRAMA"/>
    <x v="1"/>
    <x v="0"/>
  </r>
  <r>
    <x v="1"/>
    <d v="2023-12-01T00:00:00"/>
    <x v="3"/>
    <n v="1090664"/>
    <s v="FAE - EL HUALLE"/>
    <x v="5"/>
    <s v="FUNDACIÓN DE AYUDA AL NIÑO LIMITADO (COANIL)"/>
    <s v="FAE - PROGRAMA DE FAMILIA DE ACOGIDA ESPECIALIZADA"/>
    <x v="1"/>
    <x v="0"/>
  </r>
  <r>
    <x v="1"/>
    <d v="2023-12-01T00:00:00"/>
    <x v="0"/>
    <n v="1090675"/>
    <s v="REM - NIÑA ADOLESCENTE"/>
    <x v="22"/>
    <s v="ILUSTRE MUNICIPALIDAD DE ANGOL"/>
    <s v="REM - RESIDENCIA PROTECCION PARA MAYORES CON PROGRAMA"/>
    <x v="0"/>
    <x v="0"/>
  </r>
  <r>
    <x v="1"/>
    <d v="2023-12-01T00:00:00"/>
    <x v="3"/>
    <n v="1090666"/>
    <s v="FAE - CARELMAPU"/>
    <x v="16"/>
    <s v="CENTRO DE INICIATIVA EMPRESARIAL - CIEM VILLARRICA"/>
    <s v="FAE - PROGRAMA DE FAMILIA DE ACOGIDA ESPECIALIZADA"/>
    <x v="1"/>
    <x v="0"/>
  </r>
  <r>
    <x v="1"/>
    <d v="2024-01-01T00:00:00"/>
    <x v="3"/>
    <n v="1090744"/>
    <s v="DCE - MAÑÍO"/>
    <x v="24"/>
    <s v="ONG CREAPSI"/>
    <s v="DCE - DIAGNOSTICO CLINICO ESPECIALIZADO"/>
    <x v="0"/>
    <x v="0"/>
  </r>
  <r>
    <x v="1"/>
    <d v="2024-03-01T00:00:00"/>
    <x v="4"/>
    <n v="1090759"/>
    <s v="DCE - ASISTE FREIRE"/>
    <x v="27"/>
    <s v="FUNDACIÓN ASISTE"/>
    <s v="DCE - DIAGNOSTICO CLINICO ESPECIALIZADO"/>
    <x v="0"/>
    <x v="0"/>
  </r>
  <r>
    <x v="1"/>
    <d v="2024-03-01T00:00:00"/>
    <x v="4"/>
    <n v="1090748"/>
    <s v="REM - RESIDENCIA ENTRE RIOS"/>
    <x v="28"/>
    <s v="CONGREGACIÓN RELIGIOSOS TERCIARIOS CAPUCHINOS"/>
    <s v="REM - RESIDENCIA PROTECCION PARA MAYORES CON PROGRAMA"/>
    <x v="1"/>
    <x v="0"/>
  </r>
  <r>
    <x v="1"/>
    <d v="2024-03-05T00:00:00"/>
    <x v="4"/>
    <n v="1090582"/>
    <s v="REM - VILLA DE NIÑOS Y NIÑAS"/>
    <x v="18"/>
    <s v="CORPORACIÓN PRIVADA DE DESARROLLO SOCIAL IX REGIÓN, CORPRIX"/>
    <s v="REM - RESIDENCIA PROTECCION PARA MAYORES CON PROGRAMA"/>
    <x v="1"/>
    <x v="0"/>
  </r>
  <r>
    <x v="1"/>
    <d v="2024-03-19T00:00:00"/>
    <x v="4"/>
    <n v="1090781"/>
    <s v="REM - PADRE FRANCISCO"/>
    <x v="18"/>
    <s v="CORPORACIÓN PRIVADA DE DESARROLLO SOCIAL IX REGIÓN, CORPRIX"/>
    <s v="REM - RESIDENCIA PROTECCION PARA MAYORES CON PROGRAMA"/>
    <x v="0"/>
    <x v="0"/>
  </r>
  <r>
    <x v="1"/>
    <d v="2024-03-19T00:00:00"/>
    <x v="4"/>
    <n v="1090701"/>
    <s v="REM - PETRONILA PINCHEIRA"/>
    <x v="21"/>
    <s v="FUNDACIÓN NIÑO Y PATRIA"/>
    <s v="REM - RESIDENCIA PROTECCION PARA MAYORES CON PROGRAMA"/>
    <x v="1"/>
    <x v="0"/>
  </r>
  <r>
    <x v="1"/>
    <d v="2024-04-01T00:00:00"/>
    <x v="4"/>
    <n v="1090586"/>
    <s v="REM - ALDEAS INFANTILES SOS"/>
    <x v="4"/>
    <s v="ALDEAS INFANTILES S.O.S. CHILE"/>
    <s v="REM - RESIDENCIA PROTECCION PARA MAYORES CON PROGRAMA"/>
    <x v="1"/>
    <x v="0"/>
  </r>
  <r>
    <x v="1"/>
    <d v="2024-04-01T00:00:00"/>
    <x v="4"/>
    <n v="1090584"/>
    <s v="REM - SAN BENITO"/>
    <x v="18"/>
    <s v="CORPORACIÓN PRIVADA DE DESARROLLO SOCIAL IX REGIÓN, CORPRIX"/>
    <s v="REM - RESIDENCIA PROTECCION PARA MAYORES CON PROGRAMA"/>
    <x v="1"/>
    <x v="0"/>
  </r>
  <r>
    <x v="1"/>
    <d v="2024-04-21T00:00:00"/>
    <x v="4"/>
    <n v="1090704"/>
    <s v="REM - ALDEAS INFANTILES SOS MALLECO"/>
    <x v="4"/>
    <s v="ALDEAS INFANTILES S.O.S. CHILE"/>
    <s v="REM - RESIDENCIA PROTECCION PARA MAYORES CON PROGRAMA"/>
    <x v="1"/>
    <x v="0"/>
  </r>
  <r>
    <x v="1"/>
    <d v="2024-04-24T00:00:00"/>
    <x v="4"/>
    <n v="1090699"/>
    <s v="REM - CECILIA B. DE WIDMER"/>
    <x v="18"/>
    <s v="CORPORACIÓN PRIVADA DE DESARROLLO SOCIAL IX REGIÓN, CORPRIX"/>
    <s v="REM - RESIDENCIA PROTECCION PARA MAYORES CON PROGRAMA"/>
    <x v="1"/>
    <x v="0"/>
  </r>
  <r>
    <x v="1"/>
    <d v="2024-05-07T00:00:00"/>
    <x v="4"/>
    <n v="1090743"/>
    <s v="DCE - LINGUE"/>
    <x v="24"/>
    <s v="ONG CREAPSI"/>
    <s v="DCE - DIAGNOSTICO CLINICO ESPECIALIZADO"/>
    <x v="0"/>
    <x v="0"/>
  </r>
  <r>
    <x v="1"/>
    <d v="2024-05-26T00:00:00"/>
    <x v="4"/>
    <n v="1090744"/>
    <s v="DCE - MAÑÍO"/>
    <x v="24"/>
    <s v="ONG CREAPSI"/>
    <s v="DCE - DIAGNOSTICO CLINICO ESPECIALIZADO"/>
    <x v="1"/>
    <x v="0"/>
  </r>
  <r>
    <x v="1"/>
    <d v="2024-05-27T00:00:00"/>
    <x v="4"/>
    <n v="1090691"/>
    <s v="REM - RESIDENCIA NIÑAS BETANIA"/>
    <x v="15"/>
    <s v="FUNDACIÓN MARÍA DE LA LUZ ZAÑARTU"/>
    <s v="REM - RESIDENCIA PROTECCION PARA MAYORES CON PROGRAMA"/>
    <x v="0"/>
    <x v="0"/>
  </r>
  <r>
    <x v="1"/>
    <d v="2024-05-27T00:00:00"/>
    <x v="4"/>
    <n v="1090520"/>
    <s v="RMA - HOGAR NAVIDAD"/>
    <x v="3"/>
    <s v="MARÍA AYUDA CORPORACIÓN DE BENEFICENCIA"/>
    <s v="RMA - RESIDENCIA PROTECCION PARA MADRES ADOLESCENTES CON PROGRAMA"/>
    <x v="1"/>
    <x v="0"/>
  </r>
  <r>
    <x v="1"/>
    <d v="2024-06-01T00:00:00"/>
    <x v="2"/>
    <n v="1090760"/>
    <s v="DCE - ASISTE VILLARRICA"/>
    <x v="27"/>
    <s v="FUNDACIÓN ASISTE"/>
    <s v="DCE - DIAGNOSTICO CLINICO ESPECIALIZADO"/>
    <x v="2"/>
    <x v="0"/>
  </r>
  <r>
    <x v="1"/>
    <d v="2024-06-01T00:00:00"/>
    <x v="5"/>
    <n v="1090638"/>
    <s v="PRM - CIUDAD DEL NIÑO ANGOL"/>
    <x v="14"/>
    <s v="FUNDACIÓN CIUDAD DEL NIÑO EX CONSEJO DE DEFENSA DEL NIÑO"/>
    <s v="PRM - PROGRAMA ESPECIALIZADO EN MALTRATO"/>
    <x v="1"/>
    <x v="0"/>
  </r>
  <r>
    <x v="1"/>
    <d v="2024-06-01T00:00:00"/>
    <x v="5"/>
    <n v="1090514"/>
    <s v="PRI - SAGRADA FAMILIA TEMUCO"/>
    <x v="23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4-06-26T00:00:00"/>
    <x v="5"/>
    <n v="1090726"/>
    <s v="PRM - AYELEN"/>
    <x v="20"/>
    <s v="FUNDACIÓN LA FRONTERA"/>
    <s v="PRM - PROGRAMA ESPECIALIZADO EN MALTRATO"/>
    <x v="1"/>
    <x v="0"/>
  </r>
  <r>
    <x v="1"/>
    <d v="2024-06-26T00:00:00"/>
    <x v="4"/>
    <n v="1090734"/>
    <s v="REM - RESIDENCIA LAGUNAS DEL PARQUE"/>
    <x v="28"/>
    <s v="CONGREGACIÓN RELIGIOSOS TERCIARIOS CAPUCHINOS"/>
    <s v="REM - RESIDENCIA PROTECCION PARA MAYORES CON PROGRAMA"/>
    <x v="1"/>
    <x v="0"/>
  </r>
  <r>
    <x v="1"/>
    <d v="2024-07-01T00:00:00"/>
    <x v="4"/>
    <n v="1090655"/>
    <s v="PRM - KUME NEWEN"/>
    <x v="20"/>
    <s v="FUNDACIÓN LA FRONTERA"/>
    <s v="PRM - PROGRAMA ESPECIALIZADO EN MALTRATO"/>
    <x v="1"/>
    <x v="0"/>
  </r>
  <r>
    <x v="1"/>
    <d v="2024-07-04T00:00:00"/>
    <x v="4"/>
    <n v="1090689"/>
    <s v="REM - SANTA TRINIDAD"/>
    <x v="18"/>
    <s v="CORPORACIÓN PRIVADA DE DESARROLLO SOCIAL IX REGIÓN, CORPRIX"/>
    <s v="REM - RESIDENCIA PROTECCION PARA MAYORES CON PROGRAMA"/>
    <x v="1"/>
    <x v="0"/>
  </r>
  <r>
    <x v="1"/>
    <d v="2024-08-08T00:00:00"/>
    <x v="4"/>
    <n v="1090724"/>
    <s v="PRM - QUETRUPILLAN"/>
    <x v="16"/>
    <s v="CENTRO DE INICIATIVA EMPRESARIAL - CIEM VILLARRICA"/>
    <s v="PRM - PROGRAMA ESPECIALIZADO EN MALTRATO"/>
    <x v="0"/>
    <x v="0"/>
  </r>
  <r>
    <x v="1"/>
    <d v="2024-08-20T00:00:00"/>
    <x v="4"/>
    <n v="1090609"/>
    <s v="PAS - PEWMAYEN"/>
    <x v="20"/>
    <s v="FUNDACIÓN LA FRONTERA"/>
    <s v="PAS - PROGRAMA ESPECIALIZADO PARA AGRESORES SEXUALES"/>
    <x v="1"/>
    <x v="0"/>
  </r>
  <r>
    <x v="1"/>
    <d v="2024-08-26T00:00:00"/>
    <x v="4"/>
    <n v="1090582"/>
    <s v="REM - VILLA DE NIÑOS Y NIÑAS"/>
    <x v="18"/>
    <s v="CORPORACIÓN PRIVADA DE DESARROLLO SOCIAL IX REGIÓN, CORPRIX"/>
    <s v="REM - RESIDENCIA PROTECCION PARA MAYORES CON PROGRAMA"/>
    <x v="0"/>
    <x v="0"/>
  </r>
  <r>
    <x v="1"/>
    <d v="2024-08-26T00:00:00"/>
    <x v="4"/>
    <n v="1090674"/>
    <s v="PEE - RUKALAF"/>
    <x v="2"/>
    <s v="FUNDACIÓN TIERRA DE ESPERANZA"/>
    <s v="PEE - PROGRAMA EXPLOTACIÓN SEXUAL"/>
    <x v="1"/>
    <x v="0"/>
  </r>
  <r>
    <x v="1"/>
    <d v="2024-09-01T00:00:00"/>
    <x v="4"/>
    <n v="1090616"/>
    <s v="PIE - LACUSTRE"/>
    <x v="16"/>
    <s v="CENTRO DE INICIATIVA EMPRESARIAL - CIEM VILLARRICA"/>
    <s v="PIE - PROGRAMA DE INTERVENCION ESPECIALIZADA"/>
    <x v="1"/>
    <x v="0"/>
  </r>
  <r>
    <x v="1"/>
    <d v="2024-09-01T00:00:00"/>
    <x v="4"/>
    <n v="1090720"/>
    <s v="PPF - CRESERES CURACAUTIN"/>
    <x v="8"/>
    <s v="FUNDACIÓN CRESERES"/>
    <s v="PPF - PROGRAMA DE PREVENCIÓN FOCALIZADA"/>
    <x v="1"/>
    <x v="0"/>
  </r>
  <r>
    <x v="1"/>
    <d v="2024-09-01T00:00:00"/>
    <x v="4"/>
    <n v="1090744"/>
    <s v="DCE - MAÑÍO"/>
    <x v="24"/>
    <s v="ONG CREAPSI"/>
    <s v="DCE - DIAGNOSTICO CLINICO ESPECIALIZADO"/>
    <x v="0"/>
    <x v="0"/>
  </r>
  <r>
    <x v="1"/>
    <d v="2024-09-06T00:00:00"/>
    <x v="4"/>
    <n v="1090607"/>
    <s v="PAD - LOS COIHUES"/>
    <x v="5"/>
    <s v="FUNDACIÓN DE AYUDA AL NIÑO LIMITADO (COANIL)"/>
    <s v="PAD - PROGRAMA DE PROTECCIÓN AMBULATORIA CON DISCAPACIDAD GRAVE O PROFUNDA"/>
    <x v="1"/>
    <x v="0"/>
  </r>
  <r>
    <x v="1"/>
    <d v="2024-09-06T00:00:00"/>
    <x v="4"/>
    <n v="1090733"/>
    <s v="PRM - LEMUNKO"/>
    <x v="20"/>
    <s v="FUNDACIÓN LA FRONTERA"/>
    <s v="PRM - PROGRAMA ESPECIALIZADO EN MALTRATO"/>
    <x v="1"/>
    <x v="0"/>
  </r>
  <r>
    <x v="1"/>
    <d v="2024-09-06T00:00:00"/>
    <x v="4"/>
    <n v="1090634"/>
    <s v="PRM - BAHIA DE ESPERANZA VILLARRICA"/>
    <x v="2"/>
    <s v="FUNDACIÓN TIERRA DE ESPERANZA"/>
    <s v="PRM - PROGRAMA ESPECIALIZADO EN MALTRATO"/>
    <x v="0"/>
    <x v="0"/>
  </r>
  <r>
    <x v="1"/>
    <d v="2024-10-01T00:00:00"/>
    <x v="5"/>
    <n v="1090739"/>
    <s v="PPF - CRESERES PUERTO SAAVEDRA"/>
    <x v="8"/>
    <s v="FUNDACIÓN CRESERES"/>
    <s v="PPF - PROGRAMA DE PREVENCIÓN FOCALIZADA"/>
    <x v="0"/>
    <x v="0"/>
  </r>
  <r>
    <x v="1"/>
    <d v="2024-10-01T00:00:00"/>
    <x v="4"/>
    <n v="1090582"/>
    <s v="REM - VILLA DE NIÑOS Y NIÑAS"/>
    <x v="18"/>
    <s v="CORPORACIÓN PRIVADA DE DESARROLLO SOCIAL IX REGIÓN, CORPRIX"/>
    <s v="REM - RESIDENCIA PROTECCION PARA MAYORES CON PROGRAMA"/>
    <x v="0"/>
    <x v="0"/>
  </r>
  <r>
    <x v="1"/>
    <d v="2024-10-01T00:00:00"/>
    <x v="5"/>
    <n v="1090611"/>
    <s v="PIE - WE PEWMA"/>
    <x v="20"/>
    <s v="FUNDACIÓN LA FRONTERA"/>
    <s v="PIE - PROGRAMA DE INTERVENCION ESPECIALIZADA"/>
    <x v="1"/>
    <x v="0"/>
  </r>
  <r>
    <x v="1"/>
    <d v="2024-10-17T00:00:00"/>
    <x v="5"/>
    <n v="1090793"/>
    <s v="PDE - PROGRAMA DE REINSERCIÓN EDUCATIVA"/>
    <x v="13"/>
    <s v="FUNDACIÓN CHILENA PARA LA DISCAPACIDAD"/>
    <s v="PDE - PROGRAMA DE REINSERCION EDUCATIVA (24 H)"/>
    <x v="0"/>
    <x v="0"/>
  </r>
  <r>
    <x v="1"/>
    <d v="2024-10-17T00:00:00"/>
    <x v="5"/>
    <n v="1090637"/>
    <s v="PRM - WE NEWEN PIWKE"/>
    <x v="20"/>
    <s v="FUNDACIÓN LA FRONTERA"/>
    <s v="PRM - PROGRAMA ESPECIALIZADO EN MALTRATO"/>
    <x v="1"/>
    <x v="0"/>
  </r>
  <r>
    <x v="1"/>
    <d v="2024-11-25T00:00:00"/>
    <x v="4"/>
    <n v="1090627"/>
    <s v="PIE - TEMUCO CRESERES"/>
    <x v="8"/>
    <s v="FUNDACIÓN CRESERES"/>
    <s v="PIE - PROGRAMA DE INTERVENCION ESPECIALIZADA (24 H)"/>
    <x v="1"/>
    <x v="0"/>
  </r>
  <r>
    <x v="1"/>
    <d v="2024-12-01T00:00:00"/>
    <x v="4"/>
    <n v="1090612"/>
    <s v="PIE - ANTU RAYEN"/>
    <x v="20"/>
    <s v="FUNDACIÓN LA FRONTERA"/>
    <s v="PIE - PROGRAMA DE INTERVENCION ESPECIALIZADA"/>
    <x v="1"/>
    <x v="0"/>
  </r>
  <r>
    <x v="1"/>
    <d v="2024-12-02T00:00:00"/>
    <x v="4"/>
    <n v="1090721"/>
    <s v="PPF - PROGRAMA DE PREVENCIÓN FOCALIZADA KOM AMULEYN"/>
    <x v="16"/>
    <s v="CENTRO DE INICIATIVA EMPRESARIAL - CIEM VILLARRICA"/>
    <s v="PPF - PROGRAMA DE PREVENCIÓN FOCALIZADA"/>
    <x v="1"/>
    <x v="0"/>
  </r>
  <r>
    <x v="1"/>
    <d v="2024-12-02T00:00:00"/>
    <x v="4"/>
    <n v="1090613"/>
    <s v="PIE - AMANKAY"/>
    <x v="20"/>
    <s v="FUNDACIÓN LA FRONTERA"/>
    <s v="PIE - PROGRAMA DE INTERVENCION ESPECIALIZADA"/>
    <x v="1"/>
    <x v="0"/>
  </r>
  <r>
    <x v="1"/>
    <d v="2024-12-02T00:00:00"/>
    <x v="4"/>
    <n v="1090663"/>
    <s v="PRM - CENIM LAUTARO"/>
    <x v="0"/>
    <s v="FUNDACIÓN MI CASA"/>
    <s v="PRM - PROGRAMA ESPECIALIZADO EN MALTRATO"/>
    <x v="1"/>
    <x v="0"/>
  </r>
  <r>
    <x v="1"/>
    <d v="2024-12-03T00:00:00"/>
    <x v="4"/>
    <n v="1090751"/>
    <s v="PRM - ADRA VICTORIA"/>
    <x v="26"/>
    <s v="AGENCIA ADVENTISTA DE DESARROLLO Y RECURSOS ASISTENCIALES (ADRA CHILE)"/>
    <s v="PRM - PROGRAMA ESPECIALIZADO EN MALTRATO"/>
    <x v="1"/>
    <x v="0"/>
  </r>
  <r>
    <x v="1"/>
    <d v="2024-12-12T00:00:00"/>
    <x v="4"/>
    <n v="1090818"/>
    <s v="REM - CASA FAMILIAR LAS ARAUCARIAS"/>
    <x v="29"/>
    <s v="ONG PARTICIPA DESARROLLA Y CRECE"/>
    <s v="REM - RESIDENCIA PROTECCION PARA MAYORES CON PROGRAMA"/>
    <x v="1"/>
    <x v="0"/>
  </r>
  <r>
    <x v="1"/>
    <d v="2024-12-16T00:00:00"/>
    <x v="4"/>
    <n v="1090617"/>
    <s v="PIE - CIUDAD DEL NIÑO ANGOL"/>
    <x v="14"/>
    <s v="FUNDACIÓN CIUDAD DEL NIÑO EX CONSEJO DE DEFENSA DEL NIÑO"/>
    <s v="PIE - PROGRAMA DE INTERVENCION ESPECIALIZADA"/>
    <x v="1"/>
    <x v="0"/>
  </r>
  <r>
    <x v="1"/>
    <d v="2024-12-20T00:00:00"/>
    <x v="4"/>
    <n v="1090799"/>
    <s v="REM - CASA FAMILIAR LAS ACACIAS"/>
    <x v="29"/>
    <s v="ONG PARTICIPA DESARROLLA Y CRECE"/>
    <s v="REM - RESIDENCIA PROTECCION PARA MAYORES CON PROGRAMA"/>
    <x v="0"/>
    <x v="0"/>
  </r>
  <r>
    <x v="1"/>
    <d v="2024-12-23T00:00:00"/>
    <x v="4"/>
    <n v="1090609"/>
    <s v="PAS - PEWMAYEN"/>
    <x v="20"/>
    <s v="FUNDACIÓN LA FRONTERA"/>
    <s v="PAS - PROGRAMA ESPECIALIZADO PARA AGRESORES SEXUALES"/>
    <x v="1"/>
    <x v="0"/>
  </r>
  <r>
    <x v="1"/>
    <d v="2024-12-24T00:00:00"/>
    <x v="4"/>
    <n v="1090623"/>
    <s v="FAE - LLEQUEN CAUTIN"/>
    <x v="19"/>
    <s v="CORPORACIÓN DE APOYO A LA NIÑEZ Y JUVENTUD EN RIESGO SOCIAL CORPORACIÓN LLEQUEN"/>
    <s v="FAE - PROGRAMA DE FAMILIA DE ACOGIDA ESPECIALIZADA"/>
    <x v="1"/>
    <x v="0"/>
  </r>
  <r>
    <x v="1"/>
    <d v="2025-01-08T00:00:00"/>
    <x v="0"/>
    <n v="1090674"/>
    <s v="PEE - RUKALAF"/>
    <x v="2"/>
    <s v="FUNDACIÓN TIERRA DE ESPERANZA"/>
    <s v="PEE - PROGRAMA EXPLOTACIÓN SEXUAL"/>
    <x v="1"/>
    <x v="0"/>
  </r>
  <r>
    <x v="1"/>
    <d v="2025-01-20T00:00:00"/>
    <x v="4"/>
    <n v="1090584"/>
    <s v="REM - SAN BENITO"/>
    <x v="18"/>
    <s v="CORPORACIÓN PRIVADA DE DESARROLLO SOCIAL IX REGIÓN, CORPRIX"/>
    <s v="REM - RESIDENCIA PROTECCION PARA MAYORES CON PROGRAMA"/>
    <x v="0"/>
    <x v="0"/>
  </r>
  <r>
    <x v="1"/>
    <d v="2025-01-20T00:00:00"/>
    <x v="5"/>
    <n v="1090748"/>
    <s v="REM - RESIDENCIA ENTRE RIOS"/>
    <x v="28"/>
    <s v="CONGREGACIÓN RELIGIOSOS TERCIARIOS CAPUCHINOS"/>
    <s v="REM - RESIDENCIA PROTECCION PARA MAYORES CON PROGRAMA"/>
    <x v="0"/>
    <x v="0"/>
  </r>
  <r>
    <x v="1"/>
    <d v="2025-01-20T00:00:00"/>
    <x v="4"/>
    <n v="1090733"/>
    <s v="PRM - LEMUNKO"/>
    <x v="20"/>
    <s v="FUNDACIÓN LA FRONTERA"/>
    <s v="PRM - PROGRAMA ESPECIALIZADO EN MALTRATO"/>
    <x v="0"/>
    <x v="0"/>
  </r>
  <r>
    <x v="1"/>
    <d v="2025-01-20T00:00:00"/>
    <x v="4"/>
    <n v="1090514"/>
    <s v="PRI - SAGRADA FAMILIA TEMUCO"/>
    <x v="23"/>
    <s v="SOCIEDAD DE ASISTENCIA Y CAPACITACIÓN (ANTES DENOMINADA SOCIEDAD PROTECTORA DE LA INFANCIA)"/>
    <s v="PRI - PROGRAMA INTERVENCIÓN Y PREPARACIÓN PARA LA INTEGRACION DE NIÑOS EN FAMILIA ALTERNATIVA"/>
    <x v="1"/>
    <x v="0"/>
  </r>
  <r>
    <x v="1"/>
    <d v="2025-02-05T00:00:00"/>
    <x v="4"/>
    <n v="1090726"/>
    <s v="PRM - AYELEN"/>
    <x v="20"/>
    <s v="FUNDACIÓN LA FRONTERA"/>
    <s v="PRM - PROGRAMA ESPECIALIZADO EN MALTRATO"/>
    <x v="1"/>
    <x v="0"/>
  </r>
  <r>
    <x v="1"/>
    <d v="2025-02-10T00:00:00"/>
    <x v="5"/>
    <n v="1090694"/>
    <s v="FAE - AYUN TEMUCO"/>
    <x v="19"/>
    <s v="CORPORACIÓN DE APOYO A LA NIÑEZ Y JUVENTUD EN RIESGO SOCIAL CORPORACIÓN LLEQUEN"/>
    <s v="FAE - PROGRAMA DE FAMILIA DE ACOGIDA ESPECIALIZADA"/>
    <x v="1"/>
    <x v="0"/>
  </r>
  <r>
    <x v="1"/>
    <d v="2025-02-10T00:00:00"/>
    <x v="5"/>
    <n v="1090814"/>
    <s v="AFT - KALLPA CHOLCHOL"/>
    <x v="30"/>
    <s v="FUNDACIÓN LEON BLOY PARA LA PROMOCIÓN INTEGRAL DE LA FAMILIA"/>
    <s v="AFT - ACOMPAÑAMIENTO FAMILAR TERRITORIAL"/>
    <x v="0"/>
    <x v="0"/>
  </r>
  <r>
    <x v="1"/>
    <d v="2025-02-13T00:00:00"/>
    <x v="0"/>
    <n v="1090787"/>
    <s v="REM - ALDEAS INFANTILES SOS PADRE LAS CASAS"/>
    <x v="4"/>
    <s v="ALDEAS INFANTILES S.O.S. CHILE"/>
    <s v="REM - RESIDENCIA PROTECCION PARA MAYORES CON PROGRAMA"/>
    <x v="1"/>
    <x v="0"/>
  </r>
  <r>
    <x v="1"/>
    <d v="2025-03-06T00:00:00"/>
    <x v="5"/>
    <n v="1090734"/>
    <s v="REM - RESIDENCIA LAGUNAS DEL PARQUE"/>
    <x v="28"/>
    <s v="CONGREGACIÓN RELIGIOSOS TERCIARIOS CAPUCHINOS"/>
    <s v="REM - RESIDENCIA PROTECCION PARA MAYORES CON PROGRAMA"/>
    <x v="4"/>
    <x v="0"/>
  </r>
  <r>
    <x v="1"/>
    <d v="2025-03-06T00:00:00"/>
    <x v="4"/>
    <n v="1090799"/>
    <s v="REM - CASA FAMILIAR LAS ACACIAS"/>
    <x v="29"/>
    <s v="ONG PARTICIPA DESARROLLA Y CRECE"/>
    <s v="REM - RESIDENCIA PROTECCION PARA MAYORES CON PROGRAMA"/>
    <x v="0"/>
    <x v="0"/>
  </r>
  <r>
    <x v="1"/>
    <d v="2025-03-06T00:00:00"/>
    <x v="4"/>
    <n v="1090725"/>
    <s v="PRM - NEYEN PIUKE"/>
    <x v="20"/>
    <s v="FUNDACIÓN LA FRONTERA"/>
    <s v="PRM - PROGRAMA ESPECIALIZADO EN MALTRATO"/>
    <x v="1"/>
    <x v="0"/>
  </r>
  <r>
    <x v="1"/>
    <d v="2025-03-06T00:00:00"/>
    <x v="0"/>
    <n v="1090837"/>
    <s v="DCE - PATAGONIA INTEGRAL VICTORIA"/>
    <x v="31"/>
    <s v="FUNDACIÓN PATAGONIA INTEGRAL"/>
    <s v="DCE - DIAGNOSTICO CLINICO ESPECIALIZADO"/>
    <x v="0"/>
    <x v="0"/>
  </r>
  <r>
    <x v="1"/>
    <d v="2025-03-25T00:00:00"/>
    <x v="4"/>
    <n v="1090701"/>
    <s v="REM - PETRONILA PINCHEIRA"/>
    <x v="21"/>
    <s v="FUNDACIÓN NIÑO Y PATRIA"/>
    <s v="REM - RESIDENCIA PROTECCION PARA MAYORES CON PROGRAMA"/>
    <x v="1"/>
    <x v="0"/>
  </r>
  <r>
    <x v="1"/>
    <d v="2025-04-01T00:00:00"/>
    <x v="4"/>
    <n v="1090818"/>
    <s v="REM - CASA FAMILIAR LAS ARAUCARIAS"/>
    <x v="29"/>
    <s v="ONG PARTICIPA DESARROLLA Y CRECE"/>
    <s v="REM - RESIDENCIA PROTECCION PARA MAYORES CON PROGRAMA"/>
    <x v="1"/>
    <x v="0"/>
  </r>
  <r>
    <x v="1"/>
    <d v="2025-04-02T00:00:00"/>
    <x v="0"/>
    <n v="1090836"/>
    <s v="DCE - PATAGONIA INTEGRAL PITRUFQUÉN"/>
    <x v="31"/>
    <s v="FUNDACIÓN PATAGONIA INTEGRAL"/>
    <s v="DCE - DIAGNOSTICO CLINICO ESPECIALIZADO"/>
    <x v="1"/>
    <x v="0"/>
  </r>
  <r>
    <x v="1"/>
    <d v="2025-04-07T00:00:00"/>
    <x v="0"/>
    <n v="1090751"/>
    <s v="PRM - ADRA VICTORIA"/>
    <x v="26"/>
    <s v="AGENCIA ADVENTISTA DE DESARROLLO Y RECURSOS ASISTENCIALES (ADRA CHILE)"/>
    <s v="PRM - PROGRAMA ESPECIALIZADO EN MALTRATO"/>
    <x v="0"/>
    <x v="0"/>
  </r>
  <r>
    <x v="1"/>
    <d v="2025-04-08T00:00:00"/>
    <x v="4"/>
    <n v="1090791"/>
    <s v="RMA - NAVIDAD"/>
    <x v="3"/>
    <s v="MARÍA AYUDA CORPORACIÓN DE BENEFICENCIA"/>
    <s v="RMA - RESIDENCIA PROTECCION PARA MADRES ADOLESCENTES CON PROGRAMA"/>
    <x v="0"/>
    <x v="0"/>
  </r>
  <r>
    <x v="1"/>
    <d v="2025-04-29T00:00:00"/>
    <x v="4"/>
    <n v="1090616"/>
    <s v="PIE - LACUSTRE"/>
    <x v="16"/>
    <s v="CENTRO DE INICIATIVA EMPRESARIAL - CIEM VILLARRICA"/>
    <s v="PIE - PROGRAMA DE INTERVENCION ESPECIALIZADA"/>
    <x v="0"/>
    <x v="0"/>
  </r>
  <r>
    <x v="1"/>
    <d v="2025-05-13T00:00:00"/>
    <x v="0"/>
    <n v="1090771"/>
    <s v="AFT - PROGRAMA DE ACOMPAÑAMIENTO FAMILIAR TERRITORIAL Y PREVENCIÓN FOCALIZADA AMÜLLEN (AFT-AMULLEN)"/>
    <x v="20"/>
    <s v="FUNDACIÓN LA FRONTERA"/>
    <s v="AFT - ACOMPAÑAMIENTO FAMILAR TERRITORIAL"/>
    <x v="0"/>
    <x v="0"/>
  </r>
  <r>
    <x v="1"/>
    <d v="2025-06-01T00:00:00"/>
    <x v="5"/>
    <n v="1090728"/>
    <s v="PRM - CIUDAD DEL NIÑO TEMUCO"/>
    <x v="14"/>
    <s v="FUNDACIÓN CIUDAD DEL NIÑO EX CONSEJO DE DEFENSA DEL NIÑO"/>
    <s v="PRM - PROGRAMA ESPECIALIZADO EN MALTRATO"/>
    <x v="1"/>
    <x v="0"/>
  </r>
  <r>
    <x v="1"/>
    <d v="2025-06-02T00:00:00"/>
    <x v="3"/>
    <n v="1090724"/>
    <s v="PRM - QUETRUPILLAN"/>
    <x v="16"/>
    <s v="CENTRO DE INICIATIVA EMPRESARIAL - CIEM VILLARRICA"/>
    <s v="PRM - PROGRAMA ESPECIALIZADO EN MALTRATO"/>
    <x v="1"/>
    <x v="0"/>
  </r>
  <r>
    <x v="1"/>
    <d v="2025-06-13T00:00:00"/>
    <x v="3"/>
    <n v="1090799"/>
    <s v="REM - CASA FAMILIAR LAS ACACIAS"/>
    <x v="29"/>
    <s v="ONG PARTICIPA DESARROLLA Y CRECE"/>
    <s v="REM - RESIDENCIA PROTECCION PARA MAYORES CON PROGRAMA"/>
    <x v="3"/>
    <x v="0"/>
  </r>
  <r>
    <x v="1"/>
    <d v="2025-06-13T00:00:00"/>
    <x v="4"/>
    <n v="1090812"/>
    <s v="AFT - ESPERANZA TEMUCO"/>
    <x v="2"/>
    <s v="FUNDACIÓN TIERRA DE ESPERANZA"/>
    <s v="AFT - ACOMPAÑAMIENTO FAMILAR TERRITORIAL"/>
    <x v="0"/>
    <x v="0"/>
  </r>
  <r>
    <x v="1"/>
    <d v="2025-06-23T00:00:00"/>
    <x v="5"/>
    <n v="1090622"/>
    <s v="PIE - INAPEWMA"/>
    <x v="8"/>
    <s v="FUNDACIÓN CRESERES"/>
    <s v="PIE - PROGRAMA DE INTERVENCION ESPECIALIZADA (24 H)"/>
    <x v="1"/>
    <x v="0"/>
  </r>
  <r>
    <x v="1"/>
    <d v="2025-07-07T00:00:00"/>
    <x v="4"/>
    <n v="1090748"/>
    <s v="REM - RESIDENCIA ENTRE RIOS"/>
    <x v="28"/>
    <s v="CONGREGACIÓN RELIGIOSOS TERCIARIOS CAPUCHINOS"/>
    <s v="REM - RESIDENCIA PROTECCION PARA MAYORES CON PROGRAMA"/>
    <x v="0"/>
    <x v="0"/>
  </r>
  <r>
    <x v="1"/>
    <d v="2025-07-09T00:00:00"/>
    <x v="4"/>
    <n v="1090691"/>
    <s v="REM - RESIDENCIA NIÑAS BETANIA"/>
    <x v="15"/>
    <s v="FUNDACIÓN MARÍA DE LA LUZ ZAÑARTU"/>
    <s v="REM - RESIDENCIA PROTECCION PARA MAYORES CON PROGRAMA"/>
    <x v="1"/>
    <x v="0"/>
  </r>
  <r>
    <x v="1"/>
    <d v="2025-08-05T00:00:00"/>
    <x v="4"/>
    <n v="1090728"/>
    <s v="PRM - CIUDAD DEL NIÑO TEMUCO"/>
    <x v="14"/>
    <s v="FUNDACIÓN CIUDAD DEL NIÑO EX CONSEJO DE DEFENSA DEL NIÑO"/>
    <s v="PRM - PROGRAMA ESPECIALIZADO EN MALTRATO"/>
    <x v="0"/>
    <x v="0"/>
  </r>
  <r>
    <x v="1"/>
    <d v="2025-08-06T00:00:00"/>
    <x v="4"/>
    <n v="1090654"/>
    <s v="PRM - MANELUWUN"/>
    <x v="20"/>
    <s v="FUNDACIÓN LA FRONTERA"/>
    <s v="PRM - PROGRAMA ESPECIALIZADO EN MALTRATO"/>
    <x v="0"/>
    <x v="0"/>
  </r>
  <r>
    <x v="1"/>
    <d v="2025-08-18T00:00:00"/>
    <x v="5"/>
    <n v="1090803"/>
    <s v="AFT - CRESERES VILLARRICA"/>
    <x v="8"/>
    <s v="FUNDACIÓN CRESERES"/>
    <s v="AFT - ACOMPAÑAMIENTO FAMILAR TERRITORIAL"/>
    <x v="1"/>
    <x v="0"/>
  </r>
  <r>
    <x v="1"/>
    <d v="2025-08-18T00:00:00"/>
    <x v="5"/>
    <n v="1090763"/>
    <s v="AFT - ERCILLA"/>
    <x v="0"/>
    <s v="FUNDACIÓN MI CASA"/>
    <s v="AFT - ACOMPAÑAMIENTO FAMILAR TERRITORIAL"/>
    <x v="1"/>
    <x v="0"/>
  </r>
  <r>
    <x v="1"/>
    <d v="2025-08-18T00:00:00"/>
    <x v="5"/>
    <n v="1090769"/>
    <s v="AFT - PICHIKECHE"/>
    <x v="2"/>
    <s v="FUNDACIÓN TIERRA DE ESPERANZA"/>
    <s v="AFT - ACOMPAÑAMIENTO FAMILAR TERRITORIAL"/>
    <x v="1"/>
    <x v="0"/>
  </r>
  <r>
    <x v="1"/>
    <d v="2025-08-22T00:00:00"/>
    <x v="6"/>
    <n v="1090748"/>
    <s v="REM - RESIDENCIA ENTRE RIOS"/>
    <x v="28"/>
    <s v="CONGREGACIÓN RELIGIOSOS TERCIARIOS CAPUCHINOS"/>
    <s v="REM - RESIDENCIA PROTECCION PARA MAYORES CON PROGRAMA"/>
    <x v="0"/>
    <x v="0"/>
  </r>
  <r>
    <x v="1"/>
    <d v="2025-09-04T00:00:00"/>
    <x v="5"/>
    <n v="1090697"/>
    <s v="FAE - PROVINCIA DE CAUTIN"/>
    <x v="7"/>
    <s v="CORPORACIÓN ACOGIDA"/>
    <s v="FAE - PROGRAMA DE FAMILIA DE ACOGIDA ESPECIALIZADA"/>
    <x v="4"/>
    <x v="0"/>
  </r>
  <r>
    <x v="1"/>
    <d v="2025-09-04T00:00:00"/>
    <x v="4"/>
    <n v="1090734"/>
    <s v="REM - RESIDENCIA LAGUNAS DEL PARQUE"/>
    <x v="28"/>
    <s v="CONGREGACIÓN RELIGIOSOS TERCIARIOS CAPUCHINOS"/>
    <s v="REM - RESIDENCIA PROTECCION PARA MAYORES CON PROGRAMA"/>
    <x v="0"/>
    <x v="0"/>
  </r>
  <r>
    <x v="1"/>
    <d v="2025-09-04T00:00:00"/>
    <x v="4"/>
    <n v="1090748"/>
    <s v="REM - RESIDENCIA ENTRE RIOS"/>
    <x v="28"/>
    <s v="CONGREGACIÓN RELIGIOSOS TERCIARIOS CAPUCHINOS"/>
    <s v="REM - RESIDENCIA PROTECCION PARA MAYORES CON PROGRAMA"/>
    <x v="0"/>
    <x v="0"/>
  </r>
  <r>
    <x v="1"/>
    <d v="2025-09-04T00:00:00"/>
    <x v="5"/>
    <n v="1090663"/>
    <s v="PRM - CENIM LAUTARO"/>
    <x v="0"/>
    <s v="FUNDACIÓN MI CASA"/>
    <s v="PRM - PROGRAMA ESPECIALIZADO EN MALTRATO"/>
    <x v="1"/>
    <x v="0"/>
  </r>
  <r>
    <x v="1"/>
    <d v="2025-10-10T00:00:00"/>
    <x v="4"/>
    <n v="1090734"/>
    <s v="REM - RESIDENCIA LAGUNAS DEL PARQUE"/>
    <x v="28"/>
    <s v="CONGREGACIÓN RELIGIOSOS TERCIARIOS CAPUCHINOS"/>
    <s v="REM - RESIDENCIA PROTECCION PARA MAYORES CON PROGRAMA"/>
    <x v="0"/>
    <x v="0"/>
  </r>
  <r>
    <x v="1"/>
    <d v="2025-10-15T00:00:00"/>
    <x v="4"/>
    <n v="1090818"/>
    <s v="REM - CASA FAMILIAR LAS ARAUCARIAS"/>
    <x v="29"/>
    <s v="ONG PARTICIPA DESARROLLA Y CRECE"/>
    <s v="REM - RESIDENCIA PROTECCION PARA MAYORES CON PROGRAMA"/>
    <x v="4"/>
    <x v="0"/>
  </r>
  <r>
    <x v="1"/>
    <d v="2025-10-16T00:00:00"/>
    <x v="4"/>
    <n v="1090810"/>
    <s v="AFT - SANTA CLARA LA PROTECTORA"/>
    <x v="23"/>
    <s v="SOCIEDAD DE ASISTENCIA Y CAPACITACIÓN (ANTES DENOMINADA SOCIEDAD PROTECTORA DE LA INFANCIA)"/>
    <s v="AFT - ACOMPAÑAMIENTO FAMILAR TERRITORIAL"/>
    <x v="0"/>
    <x v="0"/>
  </r>
  <r>
    <x v="1"/>
    <d v="2025-11-01T00:00:00"/>
    <x v="5"/>
    <n v="1090808"/>
    <s v="AFT - COINCIDE FREIRE-TOLTÉN-TEODORO SCHMIDT"/>
    <x v="32"/>
    <s v="ORGANIZACIÓN NO GUBERNAMENTAL DE DESARROLLO COINCIDE"/>
    <s v="AFT - ACOMPAÑAMIENTO FAMILAR TERRITORIAL"/>
    <x v="4"/>
    <x v="0"/>
  </r>
  <r>
    <x v="1"/>
    <d v="2025-11-06T00:00:00"/>
    <x v="5"/>
    <n v="1090810"/>
    <s v="AFT - SANTA CLARA LA PROTECTORA"/>
    <x v="23"/>
    <s v="SOCIEDAD DE ASISTENCIA Y CAPACITACIÓN (ANTES DENOMINADA SOCIEDAD PROTECTORA DE LA INFANCIA)"/>
    <s v="AFT - ACOMPAÑAMIENTO FAMILAR TERRITORIAL"/>
    <x v="1"/>
    <x v="0"/>
  </r>
  <r>
    <x v="1"/>
    <d v="2025-11-06T00:00:00"/>
    <x v="5"/>
    <n v="1090699"/>
    <s v="REM - CECILIA B. DE WIDMER"/>
    <x v="18"/>
    <s v="CORPORACIÓN PRIVADA DE DESARROLLO SOCIAL IX REGIÓN, CORPRIX"/>
    <s v="REM - RESIDENCIA PROTECCION PARA MAYORES CON PROGRAMA"/>
    <x v="1"/>
    <x v="0"/>
  </r>
  <r>
    <x v="1"/>
    <d v="2025-11-06T00:00:00"/>
    <x v="5"/>
    <n v="1090674"/>
    <s v="PEE - RUKALAF"/>
    <x v="2"/>
    <s v="FUNDACIÓN TIERRA DE ESPERANZA"/>
    <s v="PEE - PROGRAMA EXPLOTACIÓN SEXUAL"/>
    <x v="1"/>
    <x v="0"/>
  </r>
  <r>
    <x v="1"/>
    <d v="2025-12-01T00:00:00"/>
    <x v="4"/>
    <n v="1090748"/>
    <s v="REM - RESIDENCIA ENTRE RIOS"/>
    <x v="28"/>
    <s v="CONGREGACIÓN RELIGIOSOS TERCIARIOS CAPUCHINOS"/>
    <s v="REM - RESIDENCIA PROTECCION PARA MAYORES CON PROGRAMA"/>
    <x v="0"/>
    <x v="0"/>
  </r>
  <r>
    <x v="1"/>
    <d v="2025-12-01T00:00:00"/>
    <x v="4"/>
    <n v="1090836"/>
    <s v="DCE - PATAGONIA INTEGRAL PITRUFQUÉN"/>
    <x v="31"/>
    <s v="FUNDACIÓN PATAGONIA INTEGRAL"/>
    <s v="DCE - DIAGNOSTICO CLINICO ESPECIALIZADO"/>
    <x v="1"/>
    <x v="0"/>
  </r>
  <r>
    <x v="1"/>
    <d v="2025-12-02T00:00:00"/>
    <x v="4"/>
    <n v="1090837"/>
    <s v="DCE - PATAGONIA INTEGRAL VICTORIA"/>
    <x v="31"/>
    <s v="FUNDACIÓN PATAGONIA INTEGRAL"/>
    <s v="DCE - DIAGNOSTICO CLINICO ESPECIALIZADO"/>
    <x v="1"/>
    <x v="0"/>
  </r>
  <r>
    <x v="1"/>
    <d v="2026-01-01T00:00:00"/>
    <x v="4"/>
    <n v="1090744"/>
    <s v="DCE - MAÑÍO"/>
    <x v="24"/>
    <s v="ONG CREAPSI"/>
    <s v="DCE - DIAGNOSTICO CLINICO ESPECIALIZADO"/>
    <x v="1"/>
    <x v="0"/>
  </r>
  <r>
    <x v="1"/>
    <d v="2026-01-01T00:00:00"/>
    <x v="4"/>
    <n v="1090743"/>
    <s v="DCE - LINGUE"/>
    <x v="24"/>
    <s v="ONG CREAPSI"/>
    <s v="DCE - DIAGNOSTICO CLINICO ESPECIALIZADO"/>
    <x v="0"/>
    <x v="0"/>
  </r>
  <r>
    <x v="1"/>
    <d v="2026-02-01T00:00:00"/>
    <x v="6"/>
    <n v="1090818"/>
    <s v="REM - CASA FAMILIAR LAS ARAUCARIAS"/>
    <x v="29"/>
    <s v="ONG PARTICIPA DESARROLLA Y CRECE"/>
    <s v="REM - RESIDENCIA PROTECCION PARA MAYORES CON PROGRAMA"/>
    <x v="1"/>
    <x v="0"/>
  </r>
  <r>
    <x v="1"/>
    <d v="2026-06-05T00:00:00"/>
    <x v="5"/>
    <n v="1090701"/>
    <s v="REM - PETRONILA PINCHEIRA"/>
    <x v="21"/>
    <s v="FUNDACIÓN NIÑO Y PATRIA"/>
    <s v="REM - RESIDENCIA PROTECCION PARA MAYORES CON PROGRAMA"/>
    <x v="1"/>
    <x v="0"/>
  </r>
  <r>
    <x v="1"/>
    <d v="2026-06-18T00:00:00"/>
    <x v="0"/>
    <n v="1090787"/>
    <s v="REM - ALDEAS INFANTILES SOS PADRE LAS CASAS"/>
    <x v="4"/>
    <s v="ALDEAS INFANTILES S.O.S. CHILE"/>
    <s v="REM - RESIDENCIA PROTECCION PARA MAYORES CON PROGRAMA"/>
    <x v="1"/>
    <x v="0"/>
  </r>
  <r>
    <x v="1"/>
    <d v="2026-07-06T00:00:00"/>
    <x v="0"/>
    <n v="1090898"/>
    <s v="PRM - OFELIA"/>
    <x v="11"/>
    <s v="FUNDACIÓN TALITA KUM"/>
    <s v="PRM - PROGRAMA ESPECIALIZADO EN MALTRATO"/>
    <x v="0"/>
    <x v="0"/>
  </r>
  <r>
    <x v="1"/>
    <d v="2026-07-13T00:00:00"/>
    <x v="0"/>
    <n v="1090812"/>
    <s v="AFT - ESPERANZA TEMUCO"/>
    <x v="2"/>
    <s v="FUNDACIÓN TIERRA DE ESPERANZA"/>
    <s v="AFT - ACOMPAÑAMIENTO FAMILAR TERRITORIAL"/>
    <x v="1"/>
    <x v="0"/>
  </r>
  <r>
    <x v="2"/>
    <d v="2022-03-01T00:00:00"/>
    <x v="1"/>
    <n v="1150125"/>
    <s v="PAS - ARICA"/>
    <x v="33"/>
    <s v="CORPORACIÓN DE FORMACIÓN LABORAL AL ADOLESCENTE - CORFAL"/>
    <s v="PAS - PROGRAMA ESPECIALIZADO PARA AGRESORES SEXUALES"/>
    <x v="1"/>
    <x v="0"/>
  </r>
  <r>
    <x v="2"/>
    <d v="2022-03-01T00:00:00"/>
    <x v="1"/>
    <n v="1150145"/>
    <s v="RLP - NATIVIDAD"/>
    <x v="11"/>
    <s v="FUNDACIÓN TALITA KUM"/>
    <s v="RLP - RESIDENCIA DE PROTECCIÓN PARA LACTANTES Y PREESCOLARES (con Programa)"/>
    <x v="1"/>
    <x v="0"/>
  </r>
  <r>
    <x v="2"/>
    <d v="2022-04-01T00:00:00"/>
    <x v="1"/>
    <n v="1150126"/>
    <s v="PEE - ARMAÑA"/>
    <x v="6"/>
    <s v="CORPORACIÓN SERVICIO PAZ Y JUSTICIA - SERPAJ CHILE"/>
    <s v="PEE - PROGRAMA EXPLOTACIÓN SEXUAL"/>
    <x v="1"/>
    <x v="0"/>
  </r>
  <r>
    <x v="2"/>
    <d v="2022-04-01T00:00:00"/>
    <x v="1"/>
    <n v="1150129"/>
    <s v="PDE - ARICA CRESERES"/>
    <x v="8"/>
    <s v="FUNDACIÓN CRESERES"/>
    <s v="PDE - PROGRAMA DE REINSERCION EDUCATIVA (24 H)"/>
    <x v="1"/>
    <x v="0"/>
  </r>
  <r>
    <x v="2"/>
    <d v="2022-04-01T00:00:00"/>
    <x v="1"/>
    <n v="1150139"/>
    <s v="FAE - AMIGO ARICA Y PARINACOTA"/>
    <x v="28"/>
    <s v="CONGREGACIÓN RELIGIOSOS TERCIARIOS CAPUCHINOS"/>
    <s v="FAE - PROGRAMA DE FAMILIA DE ACOGIDA ESPECIALIZADA"/>
    <x v="1"/>
    <x v="0"/>
  </r>
  <r>
    <x v="2"/>
    <d v="2022-04-01T00:00:00"/>
    <x v="1"/>
    <n v="1150142"/>
    <s v="RVA - LYRA"/>
    <x v="11"/>
    <s v="FUNDACIÓN TALITA KUM"/>
    <s v="RVA - RESIDENCIA DE VIDA FAMILIAR PARA ADOLESCENTES"/>
    <x v="1"/>
    <x v="0"/>
  </r>
  <r>
    <x v="2"/>
    <d v="2022-05-01T00:00:00"/>
    <x v="1"/>
    <n v="1150088"/>
    <s v="PRI - ARICA"/>
    <x v="0"/>
    <s v="FUNDACIÓN MI CASA"/>
    <s v="PRI - PROGRAMA INTERVENCIÓN Y PREPARACIÓN PARA LA INTEGRACION DE NIÑOS EN FAMILIA ALTERNATIVA"/>
    <x v="1"/>
    <x v="0"/>
  </r>
  <r>
    <x v="2"/>
    <d v="2022-05-01T00:00:00"/>
    <x v="1"/>
    <n v="1150090"/>
    <s v="PPF - SHADAI"/>
    <x v="11"/>
    <s v="FUNDACIÓN TALITA KUM"/>
    <s v="PPF - PROGRAMA DE PREVENCIÓN FOCALIZADA"/>
    <x v="1"/>
    <x v="0"/>
  </r>
  <r>
    <x v="2"/>
    <d v="2022-05-01T00:00:00"/>
    <x v="1"/>
    <n v="1150138"/>
    <s v="PRM - COLUMBA"/>
    <x v="11"/>
    <s v="FUNDACIÓN TALITA KUM"/>
    <s v="PRM - PROGRAMA ESPECIALIZADO EN MALTRATO"/>
    <x v="1"/>
    <x v="0"/>
  </r>
  <r>
    <x v="2"/>
    <d v="2022-06-01T00:00:00"/>
    <x v="1"/>
    <n v="1150091"/>
    <s v="PIE - AKAPACHA"/>
    <x v="6"/>
    <s v="CORPORACIÓN SERVICIO PAZ Y JUSTICIA - SERPAJ CHILE"/>
    <s v="PIE - PROGRAMA DE INTERVENCION ESPECIALIZADA"/>
    <x v="1"/>
    <x v="0"/>
  </r>
  <r>
    <x v="2"/>
    <d v="2022-06-01T00:00:00"/>
    <x v="1"/>
    <n v="1150117"/>
    <s v="DAM - ARICA"/>
    <x v="34"/>
    <s v="O.N.G. DESARROLLO FAMILIAR - CORDEFAM"/>
    <s v="DAM - DIAGNÓSTICO"/>
    <x v="1"/>
    <x v="0"/>
  </r>
  <r>
    <x v="2"/>
    <d v="2022-06-01T00:00:00"/>
    <x v="1"/>
    <n v="1150147"/>
    <s v="REM - PUKARA"/>
    <x v="4"/>
    <s v="ALDEAS INFANTILES S.O.S. CHILE"/>
    <s v="REM - RESIDENCIA PROTECCION PARA MAYORES CON PROGRAMA"/>
    <x v="1"/>
    <x v="0"/>
  </r>
  <r>
    <x v="2"/>
    <d v="2022-08-01T00:00:00"/>
    <x v="0"/>
    <n v="1150125"/>
    <s v="PAS - ARICA"/>
    <x v="33"/>
    <s v="CORPORACIÓN DE FORMACIÓN LABORAL AL ADOLESCENTE - CORFAL"/>
    <s v="PAS - PROGRAMA ESPECIALIZADO PARA AGRESORES SEXUALES"/>
    <x v="0"/>
    <x v="0"/>
  </r>
  <r>
    <x v="2"/>
    <d v="2022-08-01T00:00:00"/>
    <x v="1"/>
    <n v="1150125"/>
    <s v="PAS - ARICA"/>
    <x v="33"/>
    <s v="CORPORACIÓN DE FORMACIÓN LABORAL AL ADOLESCENTE - CORFAL"/>
    <s v="PAS - PROGRAMA ESPECIALIZADO PARA AGRESORES SEXUALES"/>
    <x v="1"/>
    <x v="0"/>
  </r>
  <r>
    <x v="2"/>
    <d v="2022-08-01T00:00:00"/>
    <x v="1"/>
    <n v="1150145"/>
    <s v="RLP - NATIVIDAD"/>
    <x v="11"/>
    <s v="FUNDACIÓN TALITA KUM"/>
    <s v="RLP - RESIDENCIA DE PROTECCIÓN PARA LACTANTES Y PREESCOLARES (con Programa)"/>
    <x v="1"/>
    <x v="0"/>
  </r>
  <r>
    <x v="2"/>
    <d v="2022-09-01T00:00:00"/>
    <x v="1"/>
    <n v="1150088"/>
    <s v="PRI - ARICA"/>
    <x v="0"/>
    <s v="FUNDACIÓN MI CASA"/>
    <s v="PRI - PROGRAMA INTERVENCIÓN Y PREPARACIÓN PARA LA INTEGRACION DE NIÑOS EN FAMILIA ALTERNATIVA"/>
    <x v="1"/>
    <x v="0"/>
  </r>
  <r>
    <x v="2"/>
    <d v="2022-09-01T00:00:00"/>
    <x v="0"/>
    <n v="1150124"/>
    <s v="PPF - MEDEBA"/>
    <x v="11"/>
    <s v="FUNDACIÓN TALITA KUM"/>
    <s v="PPF - PROGRAMA DE PREVENCIÓN FOCALIZADA"/>
    <x v="1"/>
    <x v="0"/>
  </r>
  <r>
    <x v="2"/>
    <d v="2022-09-01T00:00:00"/>
    <x v="1"/>
    <n v="1150129"/>
    <s v="PDE - ARICA CRESERES"/>
    <x v="8"/>
    <s v="FUNDACIÓN CRESERES"/>
    <s v="PDE - PROGRAMA DE REINSERCION EDUCATIVA (24 H)"/>
    <x v="1"/>
    <x v="0"/>
  </r>
  <r>
    <x v="2"/>
    <d v="2022-10-01T00:00:00"/>
    <x v="1"/>
    <n v="1150126"/>
    <s v="PEE - ARMAÑA"/>
    <x v="6"/>
    <s v="CORPORACIÓN SERVICIO PAZ Y JUSTICIA - SERPAJ CHILE"/>
    <s v="PEE - PROGRAMA EXPLOTACIÓN SEXUAL"/>
    <x v="1"/>
    <x v="0"/>
  </r>
  <r>
    <x v="2"/>
    <d v="2022-10-01T00:00:00"/>
    <x v="1"/>
    <n v="1150139"/>
    <s v="FAE - AMIGO ARICA Y PARINACOTA"/>
    <x v="28"/>
    <s v="CONGREGACIÓN RELIGIOSOS TERCIARIOS CAPUCHINOS"/>
    <s v="FAE - PROGRAMA DE FAMILIA DE ACOGIDA ESPECIALIZADA"/>
    <x v="1"/>
    <x v="0"/>
  </r>
  <r>
    <x v="2"/>
    <d v="2022-10-01T00:00:00"/>
    <x v="1"/>
    <n v="1150147"/>
    <s v="REM - PUKARA"/>
    <x v="4"/>
    <s v="ALDEAS INFANTILES S.O.S. CHILE"/>
    <s v="REM - RESIDENCIA PROTECCION PARA MAYORES CON PROGRAMA"/>
    <x v="0"/>
    <x v="0"/>
  </r>
  <r>
    <x v="2"/>
    <d v="2022-11-01T00:00:00"/>
    <x v="1"/>
    <n v="1150117"/>
    <s v="DAM - ARICA"/>
    <x v="34"/>
    <s v="O.N.G. DESARROLLO FAMILIAR - CORDEFAM"/>
    <s v="DAM - DIAGNÓSTICO"/>
    <x v="1"/>
    <x v="0"/>
  </r>
  <r>
    <x v="2"/>
    <d v="2022-11-01T00:00:00"/>
    <x v="1"/>
    <n v="1150131"/>
    <s v="PRM - RIGOBERTA MENCHU"/>
    <x v="6"/>
    <s v="CORPORACIÓN SERVICIO PAZ Y JUSTICIA - SERPAJ CHILE"/>
    <s v="PRM - PROGRAMA ESPECIALIZADO EN MALTRATO"/>
    <x v="1"/>
    <x v="0"/>
  </r>
  <r>
    <x v="2"/>
    <d v="2022-12-01T00:00:00"/>
    <x v="1"/>
    <n v="1150132"/>
    <s v="PIE - 24 HORAS ARICA CRESERES"/>
    <x v="8"/>
    <s v="FUNDACIÓN CRESERES"/>
    <s v="PIE - PROGRAMA DE INTERVENCION ESPECIALIZADA"/>
    <x v="1"/>
    <x v="0"/>
  </r>
  <r>
    <x v="2"/>
    <d v="2022-12-01T00:00:00"/>
    <x v="1"/>
    <n v="1150142"/>
    <s v="RVA - LYRA"/>
    <x v="11"/>
    <s v="FUNDACIÓN TALITA KUM"/>
    <s v="RVA - RESIDENCIA DE VIDA FAMILIAR PARA ADOLESCENTES"/>
    <x v="1"/>
    <x v="0"/>
  </r>
  <r>
    <x v="2"/>
    <d v="2023-02-01T00:00:00"/>
    <x v="1"/>
    <n v="1150127"/>
    <s v="PIE - AMARU"/>
    <x v="6"/>
    <s v="CORPORACIÓN SERVICIO PAZ Y JUSTICIA - SERPAJ CHILE"/>
    <s v="PIE - PROGRAMA DE INTERVENCION ESPECIALIZADA"/>
    <x v="1"/>
    <x v="0"/>
  </r>
  <r>
    <x v="2"/>
    <d v="2023-02-01T00:00:00"/>
    <x v="1"/>
    <n v="1150136"/>
    <s v="PRM - ZAIHA"/>
    <x v="11"/>
    <s v="FUNDACIÓN TALITA KUM"/>
    <s v="PRM - PROGRAMA ESPECIALIZADO EN MALTRATO"/>
    <x v="1"/>
    <x v="0"/>
  </r>
  <r>
    <x v="2"/>
    <d v="2023-02-01T00:00:00"/>
    <x v="1"/>
    <n v="1150137"/>
    <s v="PRM - ZAURAK"/>
    <x v="11"/>
    <s v="FUNDACIÓN TALITA KUM"/>
    <s v="PRM - PROGRAMA ESPECIALIZADO EN MALTRATO"/>
    <x v="1"/>
    <x v="0"/>
  </r>
  <r>
    <x v="2"/>
    <d v="2023-03-01T00:00:00"/>
    <x v="3"/>
    <n v="1150142"/>
    <s v="RVA - LYRA"/>
    <x v="11"/>
    <s v="FUNDACIÓN TALITA KUM"/>
    <s v="RVA - RESIDENCIA DE VIDA FAMILIAR PARA ADOLESCENTES"/>
    <x v="0"/>
    <x v="0"/>
  </r>
  <r>
    <x v="2"/>
    <d v="2023-04-01T00:00:00"/>
    <x v="0"/>
    <n v="1150117"/>
    <s v="DAM - ARICA"/>
    <x v="34"/>
    <s v="O.N.G. DESARROLLO FAMILIAR - CORDEFAM"/>
    <s v="DAM - DIAGNÓSTICO"/>
    <x v="0"/>
    <x v="0"/>
  </r>
  <r>
    <x v="2"/>
    <d v="2023-05-01T00:00:00"/>
    <x v="0"/>
    <n v="1150124"/>
    <s v="PPF - MEDEBA"/>
    <x v="11"/>
    <s v="FUNDACIÓN TALITA KUM"/>
    <s v="PPF - PROGRAMA DE PREVENCIÓN FOCALIZADA"/>
    <x v="1"/>
    <x v="0"/>
  </r>
  <r>
    <x v="2"/>
    <d v="2023-05-01T00:00:00"/>
    <x v="0"/>
    <n v="1150149"/>
    <s v="PPF - HACTAÑA"/>
    <x v="6"/>
    <s v="CORPORACIÓN SERVICIO PAZ Y JUSTICIA - SERPAJ CHILE"/>
    <s v="PPF - PROGRAMA DE PREVENCIÓN FOCALIZADA"/>
    <x v="1"/>
    <x v="0"/>
  </r>
  <r>
    <x v="2"/>
    <d v="2023-06-01T00:00:00"/>
    <x v="3"/>
    <n v="1150150"/>
    <s v="PRM - ARUMANTHI"/>
    <x v="6"/>
    <s v="CORPORACIÓN SERVICIO PAZ Y JUSTICIA - SERPAJ CHILE"/>
    <s v="PRM - PROGRAMA ESPECIALIZADO EN MALTRATO"/>
    <x v="1"/>
    <x v="0"/>
  </r>
  <r>
    <x v="2"/>
    <d v="2023-07-01T00:00:00"/>
    <x v="3"/>
    <n v="1150147"/>
    <s v="REM - PUKARA"/>
    <x v="4"/>
    <s v="ALDEAS INFANTILES S.O.S. CHILE"/>
    <s v="REM - RESIDENCIA PROTECCION PARA MAYORES CON PROGRAMA"/>
    <x v="1"/>
    <x v="0"/>
  </r>
  <r>
    <x v="2"/>
    <d v="2023-07-01T00:00:00"/>
    <x v="0"/>
    <n v="1150151"/>
    <s v="PPF - CERRO LA CRUZ"/>
    <x v="35"/>
    <s v="FUNDACIÓN PAULA JARAQUEMADA ALQUIZAR"/>
    <s v="PPF - PROGRAMA DE PREVENCIÓN FOCALIZADA"/>
    <x v="1"/>
    <x v="0"/>
  </r>
  <r>
    <x v="2"/>
    <d v="2023-09-01T00:00:00"/>
    <x v="3"/>
    <n v="1150139"/>
    <s v="FAE - AMIGO ARICA Y PARINACOTA"/>
    <x v="28"/>
    <s v="CONGREGACIÓN RELIGIOSOS TERCIARIOS CAPUCHINOS"/>
    <s v="FAE - PROGRAMA DE FAMILIA DE ACOGIDA ESPECIALIZADA"/>
    <x v="0"/>
    <x v="0"/>
  </r>
  <r>
    <x v="2"/>
    <d v="2023-10-01T00:00:00"/>
    <x v="3"/>
    <n v="1150142"/>
    <s v="RVA - LYRA"/>
    <x v="11"/>
    <s v="FUNDACIÓN TALITA KUM"/>
    <s v="RVA - RESIDENCIA DE VIDA FAMILIAR PARA ADOLESCENTES"/>
    <x v="0"/>
    <x v="0"/>
  </r>
  <r>
    <x v="2"/>
    <d v="2023-11-01T00:00:00"/>
    <x v="3"/>
    <n v="1150088"/>
    <s v="PRI - ARICA"/>
    <x v="0"/>
    <s v="FUNDACIÓN MI CASA"/>
    <s v="PRI - PROGRAMA INTERVENCIÓN Y PREPARACIÓN PARA LA INTEGRACION DE NIÑOS EN FAMILIA ALTERNATIVA"/>
    <x v="0"/>
    <x v="0"/>
  </r>
  <r>
    <x v="2"/>
    <d v="2023-11-01T00:00:00"/>
    <x v="3"/>
    <n v="1150147"/>
    <s v="REM - PUKARA"/>
    <x v="4"/>
    <s v="ALDEAS INFANTILES S.O.S. CHILE"/>
    <s v="REM - RESIDENCIA PROTECCION PARA MAYORES CON PROGRAMA"/>
    <x v="0"/>
    <x v="0"/>
  </r>
  <r>
    <x v="2"/>
    <d v="2024-02-01T00:00:00"/>
    <x v="2"/>
    <n v="1150147"/>
    <s v="REM - PUKARA"/>
    <x v="4"/>
    <s v="ALDEAS INFANTILES S.O.S. CHILE"/>
    <s v="REM - RESIDENCIA PROTECCION PARA MAYORES CON PROGRAMA"/>
    <x v="2"/>
    <x v="0"/>
  </r>
  <r>
    <x v="2"/>
    <d v="2024-02-01T00:00:00"/>
    <x v="2"/>
    <n v="1150157"/>
    <s v="PPF - SHADAI"/>
    <x v="11"/>
    <s v="FUNDACIÓN TALITA KUM"/>
    <s v="PPF - PROGRAMA DE PREVENCIÓN FOCALIZADA"/>
    <x v="2"/>
    <x v="0"/>
  </r>
  <r>
    <x v="2"/>
    <d v="2024-04-01T00:00:00"/>
    <x v="4"/>
    <n v="1150160"/>
    <s v="RVA - NATZAR"/>
    <x v="1"/>
    <s v="CORPORACIÓN PRODEL"/>
    <s v="RVA - RESIDENCIA DE VIDA FAMILIAR PARA ADOLESCENTES"/>
    <x v="0"/>
    <x v="0"/>
  </r>
  <r>
    <x v="2"/>
    <d v="2024-04-01T00:00:00"/>
    <x v="4"/>
    <n v="1150166"/>
    <s v="DCE - POSTEN"/>
    <x v="12"/>
    <s v="FUNDACIÓN PRODERE"/>
    <s v="DCE - DIAGNOSTICO CLINICO ESPECIALIZADO"/>
    <x v="1"/>
    <x v="0"/>
  </r>
  <r>
    <x v="2"/>
    <d v="2024-05-01T00:00:00"/>
    <x v="5"/>
    <n v="1150145"/>
    <s v="RLP - NATIVIDAD"/>
    <x v="11"/>
    <s v="FUNDACIÓN TALITA KUM"/>
    <s v="RLP - RESIDENCIA DE PROTECCIÓN PARA LACTANTES Y PREESCOLARES (con Programa)"/>
    <x v="0"/>
    <x v="0"/>
  </r>
  <r>
    <x v="2"/>
    <d v="2024-06-01T00:00:00"/>
    <x v="5"/>
    <n v="1150125"/>
    <s v="PAS - ARICA"/>
    <x v="33"/>
    <s v="CORPORACIÓN DE FORMACIÓN LABORAL AL ADOLESCENTE - CORFAL"/>
    <s v="PAS - PROGRAMA ESPECIALIZADO PARA AGRESORES SEXUALES"/>
    <x v="1"/>
    <x v="0"/>
  </r>
  <r>
    <x v="2"/>
    <d v="2024-07-01T00:00:00"/>
    <x v="0"/>
    <n v="1150131"/>
    <s v="PRM - RIGOBERTA MENCHU"/>
    <x v="6"/>
    <s v="CORPORACIÓN SERVICIO PAZ Y JUSTICIA - SERPAJ CHILE"/>
    <s v="PRM - PROGRAMA ESPECIALIZADO EN MALTRATO"/>
    <x v="1"/>
    <x v="0"/>
  </r>
  <r>
    <x v="2"/>
    <d v="2024-07-01T00:00:00"/>
    <x v="4"/>
    <n v="1150166"/>
    <s v="DCE - POSTEN"/>
    <x v="12"/>
    <s v="FUNDACIÓN PRODERE"/>
    <s v="DCE - DIAGNOSTICO CLINICO ESPECIALIZADO"/>
    <x v="0"/>
    <x v="0"/>
  </r>
  <r>
    <x v="2"/>
    <d v="2024-07-01T00:00:00"/>
    <x v="2"/>
    <n v="1150170"/>
    <s v="AFT - LARISA"/>
    <x v="11"/>
    <s v="FUNDACIÓN TALITA KUM"/>
    <s v="AFT - ACOMPAÑAMIENTO FAMILAR TERRITORIAL"/>
    <x v="2"/>
    <x v="0"/>
  </r>
  <r>
    <x v="2"/>
    <d v="2024-08-01T00:00:00"/>
    <x v="4"/>
    <n v="1150142"/>
    <s v="RVA - LYRA"/>
    <x v="11"/>
    <s v="FUNDACIÓN TALITA KUM"/>
    <s v="RVA - RESIDENCIA DE VIDA FAMILIAR PARA ADOLESCENTES"/>
    <x v="0"/>
    <x v="0"/>
  </r>
  <r>
    <x v="2"/>
    <d v="2024-08-01T00:00:00"/>
    <x v="0"/>
    <n v="1150157"/>
    <s v="PPF - SHADAI"/>
    <x v="11"/>
    <s v="FUNDACIÓN TALITA KUM"/>
    <s v="PPF - PROGRAMA DE PREVENCIÓN FOCALIZADA"/>
    <x v="1"/>
    <x v="0"/>
  </r>
  <r>
    <x v="2"/>
    <d v="2024-09-01T00:00:00"/>
    <x v="4"/>
    <n v="1150132"/>
    <s v="PIE - 24 HORAS ARICA CRESERES"/>
    <x v="8"/>
    <s v="FUNDACIÓN CRESERES"/>
    <s v="PIE - PROGRAMA DE INTERVENCION ESPECIALIZADA"/>
    <x v="0"/>
    <x v="0"/>
  </r>
  <r>
    <x v="2"/>
    <d v="2024-09-01T00:00:00"/>
    <x v="0"/>
    <n v="1150160"/>
    <s v="RVA - NATZAR"/>
    <x v="1"/>
    <s v="CORPORACIÓN PRODEL"/>
    <s v="RVA - RESIDENCIA DE VIDA FAMILIAR PARA ADOLESCENTES"/>
    <x v="0"/>
    <x v="0"/>
  </r>
  <r>
    <x v="2"/>
    <d v="2024-10-01T00:00:00"/>
    <x v="4"/>
    <n v="1150136"/>
    <s v="PRM - ZAIHA"/>
    <x v="11"/>
    <s v="FUNDACIÓN TALITA KUM"/>
    <s v="PRM - PROGRAMA ESPECIALIZADO EN MALTRATO"/>
    <x v="0"/>
    <x v="0"/>
  </r>
  <r>
    <x v="2"/>
    <d v="2024-10-01T00:00:00"/>
    <x v="0"/>
    <n v="1150145"/>
    <s v="RLP - NATIVIDAD"/>
    <x v="11"/>
    <s v="FUNDACIÓN TALITA KUM"/>
    <s v="RLP - RESIDENCIA DE PROTECCIÓN PARA LACTANTES Y PREESCOLARES (con Programa)"/>
    <x v="0"/>
    <x v="0"/>
  </r>
  <r>
    <x v="2"/>
    <d v="2024-11-01T00:00:00"/>
    <x v="5"/>
    <n v="1150134"/>
    <s v="PRM - MASADA"/>
    <x v="11"/>
    <s v="FUNDACIÓN TALITA KUM"/>
    <s v="PRM - PROGRAMA ESPECIALIZADO EN MALTRATO"/>
    <x v="1"/>
    <x v="0"/>
  </r>
  <r>
    <x v="2"/>
    <d v="2024-11-01T00:00:00"/>
    <x v="5"/>
    <n v="1150167"/>
    <s v="DCE - JAYLLITAÑA"/>
    <x v="12"/>
    <s v="FUNDACIÓN PRODERE"/>
    <s v="DCE - DIAGNOSTICO CLINICO ESPECIALIZADO"/>
    <x v="0"/>
    <x v="0"/>
  </r>
  <r>
    <x v="2"/>
    <d v="2024-12-01T00:00:00"/>
    <x v="5"/>
    <n v="1150129"/>
    <s v="PDE - ARICA CRESERES"/>
    <x v="8"/>
    <s v="FUNDACIÓN CRESERES"/>
    <s v="PDE - PROGRAMA DE REINSERCION EDUCATIVA (24 H)"/>
    <x v="1"/>
    <x v="0"/>
  </r>
  <r>
    <x v="2"/>
    <d v="2025-01-01T00:00:00"/>
    <x v="0"/>
    <n v="1150145"/>
    <s v="RLP - NATIVIDAD"/>
    <x v="11"/>
    <s v="FUNDACIÓN TALITA KUM"/>
    <s v="RLP - RESIDENCIA DE PROTECCIÓN PARA LACTANTES Y PREESCOLARES (con Programa)"/>
    <x v="0"/>
    <x v="0"/>
  </r>
  <r>
    <x v="2"/>
    <d v="2025-02-01T00:00:00"/>
    <x v="4"/>
    <n v="1150142"/>
    <s v="RVA - LYRA"/>
    <x v="11"/>
    <s v="FUNDACIÓN TALITA KUM"/>
    <s v="RVA - RESIDENCIA DE VIDA FAMILIAR PARA ADOLESCENTES"/>
    <x v="0"/>
    <x v="0"/>
  </r>
  <r>
    <x v="2"/>
    <d v="2025-02-01T00:00:00"/>
    <x v="5"/>
    <n v="1150165"/>
    <s v="DCE - CORDEFAM"/>
    <x v="34"/>
    <s v="O.N.G. DESARROLLO FAMILIAR - CORDEFAM"/>
    <s v="DCE - DIAGNOSTICO CLINICO ESPECIALIZADO"/>
    <x v="1"/>
    <x v="0"/>
  </r>
  <r>
    <x v="2"/>
    <d v="2025-03-01T00:00:00"/>
    <x v="5"/>
    <n v="1150168"/>
    <s v="AFT - GIENNAH"/>
    <x v="11"/>
    <s v="FUNDACIÓN TALITA KUM"/>
    <s v="AFT - ACOMPAÑAMIENTO FAMILAR TERRITORIAL"/>
    <x v="1"/>
    <x v="0"/>
  </r>
  <r>
    <x v="2"/>
    <d v="2025-03-01T00:00:00"/>
    <x v="5"/>
    <n v="1150172"/>
    <s v="AFT - LESATH"/>
    <x v="11"/>
    <s v="FUNDACIÓN TALITA KUM"/>
    <s v="AFT - ACOMPAÑAMIENTO FAMILAR TERRITORIAL"/>
    <x v="0"/>
    <x v="0"/>
  </r>
  <r>
    <x v="2"/>
    <d v="2025-04-01T00:00:00"/>
    <x v="5"/>
    <n v="1150174"/>
    <s v="AFT - ALNILAM"/>
    <x v="11"/>
    <s v="FUNDACIÓN TALITA KUM"/>
    <s v="AFT - ACOMPAÑAMIENTO FAMILAR TERRITORIAL"/>
    <x v="1"/>
    <x v="0"/>
  </r>
  <r>
    <x v="2"/>
    <d v="2025-04-01T00:00:00"/>
    <x v="3"/>
    <n v="1150185"/>
    <s v="AFT - COINCIDE ARICA"/>
    <x v="32"/>
    <s v="ORGANIZACIÓN NO GUBERNAMENTAL DE DESARROLLO COINCIDE"/>
    <s v="AFT - ACOMPAÑAMIENTO FAMILAR TERRITORIAL"/>
    <x v="0"/>
    <x v="0"/>
  </r>
  <r>
    <x v="2"/>
    <d v="2025-05-01T00:00:00"/>
    <x v="5"/>
    <n v="1150135"/>
    <s v="PRM - ETZ HAJAIM"/>
    <x v="11"/>
    <s v="FUNDACIÓN TALITA KUM"/>
    <s v="PRM - PROGRAMA ESPECIALIZADO EN MALTRATO"/>
    <x v="1"/>
    <x v="0"/>
  </r>
  <r>
    <x v="2"/>
    <d v="2025-05-01T00:00:00"/>
    <x v="4"/>
    <n v="1150145"/>
    <s v="RLP - NATIVIDAD"/>
    <x v="11"/>
    <s v="FUNDACIÓN TALITA KUM"/>
    <s v="RLP - RESIDENCIA DE PROTECCIÓN PARA LACTANTES Y PREESCOLARES (con Programa)"/>
    <x v="0"/>
    <x v="0"/>
  </r>
  <r>
    <x v="2"/>
    <d v="2025-06-04T00:00:00"/>
    <x v="4"/>
    <n v="1150088"/>
    <s v="PRI - ARICA"/>
    <x v="0"/>
    <s v="FUNDACIÓN MI CASA"/>
    <s v="PRI - PROGRAMA INTERVENCIÓN Y PREPARACIÓN PARA LA INTEGRACION DE NIÑOS EN FAMILIA ALTERNATIVA"/>
    <x v="1"/>
    <x v="0"/>
  </r>
  <r>
    <x v="2"/>
    <d v="2025-06-04T00:00:00"/>
    <x v="4"/>
    <n v="1150130"/>
    <s v="PRM - CHUNGARA"/>
    <x v="6"/>
    <s v="CORPORACIÓN SERVICIO PAZ Y JUSTICIA - SERPAJ CHILE"/>
    <s v="PRM - PROGRAMA ESPECIALIZADO EN MALTRATO"/>
    <x v="1"/>
    <x v="0"/>
  </r>
  <r>
    <x v="2"/>
    <d v="2025-07-07T00:00:00"/>
    <x v="4"/>
    <n v="1150194"/>
    <s v="REM - SOL DEL MAÑANA"/>
    <x v="36"/>
    <s v="ASOCIACIÓN EMPRENDIMIENTO DE DESARROLLO SOCIAL Y LABORAL ASOEM"/>
    <s v="REM - RESIDENCIA PROTECCION PARA MAYORES CON PROGRAMA"/>
    <x v="0"/>
    <x v="0"/>
  </r>
  <r>
    <x v="2"/>
    <d v="2025-07-23T00:00:00"/>
    <x v="4"/>
    <n v="1150194"/>
    <s v="REM - SOL DEL MAÑANA"/>
    <x v="36"/>
    <s v="ASOCIACIÓN EMPRENDIMIENTO DE DESARROLLO SOCIAL Y LABORAL ASOEM"/>
    <s v="REM - RESIDENCIA PROTECCION PARA MAYORES CON PROGRAMA"/>
    <x v="0"/>
    <x v="0"/>
  </r>
  <r>
    <x v="2"/>
    <d v="2025-08-23T00:00:00"/>
    <x v="0"/>
    <n v="1150131"/>
    <s v="PRM - RIGOBERTA MENCHU"/>
    <x v="6"/>
    <s v="CORPORACIÓN SERVICIO PAZ Y JUSTICIA - SERPAJ CHILE"/>
    <s v="PRM - PROGRAMA ESPECIALIZADO EN MALTRATO"/>
    <x v="1"/>
    <x v="0"/>
  </r>
  <r>
    <x v="2"/>
    <d v="2025-08-23T00:00:00"/>
    <x v="5"/>
    <n v="1150139"/>
    <s v="FAE - AMIGO ARICA Y PARINACOTA"/>
    <x v="28"/>
    <s v="CONGREGACIÓN RELIGIOSOS TERCIARIOS CAPUCHINOS"/>
    <s v="FAE - PROGRAMA DE FAMILIA DE ACOGIDA ESPECIALIZADA"/>
    <x v="1"/>
    <x v="0"/>
  </r>
  <r>
    <x v="2"/>
    <d v="2025-09-01T00:00:00"/>
    <x v="0"/>
    <n v="1150167"/>
    <s v="DCE - JAYLLITAÑA"/>
    <x v="12"/>
    <s v="FUNDACIÓN PRODERE"/>
    <s v="DCE - DIAGNOSTICO CLINICO ESPECIALIZADO"/>
    <x v="0"/>
    <x v="0"/>
  </r>
  <r>
    <x v="2"/>
    <d v="2025-09-23T00:00:00"/>
    <x v="0"/>
    <n v="1150167"/>
    <s v="DCE - JAYLLITAÑA"/>
    <x v="12"/>
    <s v="FUNDACIÓN PRODERE"/>
    <s v="DCE - DIAGNOSTICO CLINICO ESPECIALIZADO"/>
    <x v="0"/>
    <x v="0"/>
  </r>
  <r>
    <x v="2"/>
    <d v="2025-09-23T00:00:00"/>
    <x v="0"/>
    <n v="1150185"/>
    <s v="AFT - COINCIDE ARICA"/>
    <x v="32"/>
    <s v="ORGANIZACIÓN NO GUBERNAMENTAL DE DESARROLLO COINCIDE"/>
    <s v="AFT - ACOMPAÑAMIENTO FAMILAR TERRITORIAL"/>
    <x v="1"/>
    <x v="0"/>
  </r>
  <r>
    <x v="2"/>
    <d v="2025-10-03T00:00:00"/>
    <x v="5"/>
    <n v="1150127"/>
    <s v="PIE - AMARU"/>
    <x v="6"/>
    <s v="CORPORACIÓN SERVICIO PAZ Y JUSTICIA - SERPAJ CHILE"/>
    <s v="PIE - PROGRAMA DE INTERVENCION ESPECIALIZADA"/>
    <x v="1"/>
    <x v="0"/>
  </r>
  <r>
    <x v="2"/>
    <d v="2025-10-23T00:00:00"/>
    <x v="4"/>
    <n v="1150183"/>
    <s v="AFT - COINCIDE PARINACOTA"/>
    <x v="32"/>
    <s v="ORGANIZACIÓN NO GUBERNAMENTAL DE DESARROLLO COINCIDE"/>
    <s v="AFT - ACOMPAÑAMIENTO FAMILAR TERRITORIAL"/>
    <x v="1"/>
    <x v="0"/>
  </r>
  <r>
    <x v="2"/>
    <d v="2025-11-01T00:00:00"/>
    <x v="5"/>
    <n v="1150142"/>
    <s v="RVA - LYRA"/>
    <x v="11"/>
    <s v="FUNDACIÓN TALITA KUM"/>
    <s v="RVA - RESIDENCIA DE VIDA FAMILIAR PARA ADOLESCENTES"/>
    <x v="0"/>
    <x v="0"/>
  </r>
  <r>
    <x v="2"/>
    <d v="2025-11-01T00:00:00"/>
    <x v="5"/>
    <n v="1150142"/>
    <s v="RVA - LYRA"/>
    <x v="11"/>
    <s v="FUNDACIÓN TALITA KUM"/>
    <s v="RVA - RESIDENCIA DE VIDA FAMILIAR PARA ADOLESCENTES"/>
    <x v="0"/>
    <x v="0"/>
  </r>
  <r>
    <x v="2"/>
    <d v="2025-11-01T00:00:00"/>
    <x v="5"/>
    <n v="1150160"/>
    <s v="RVA - NATZAR"/>
    <x v="1"/>
    <s v="CORPORACIÓN PRODEL"/>
    <s v="RVA - RESIDENCIA DE VIDA FAMILIAR PARA ADOLESCENTES"/>
    <x v="1"/>
    <x v="0"/>
  </r>
  <r>
    <x v="2"/>
    <d v="2025-12-01T00:00:00"/>
    <x v="4"/>
    <n v="1150139"/>
    <s v="FAE - AMIGO ARICA Y PARINACOTA"/>
    <x v="28"/>
    <s v="CONGREGACIÓN RELIGIOSOS TERCIARIOS CAPUCHINOS"/>
    <s v="FAE - PROGRAMA DE FAMILIA DE ACOGIDA ESPECIALIZADA"/>
    <x v="1"/>
    <x v="0"/>
  </r>
  <r>
    <x v="2"/>
    <d v="2025-12-01T00:00:00"/>
    <x v="4"/>
    <n v="1150145"/>
    <s v="RLP - NATIVIDAD"/>
    <x v="11"/>
    <s v="FUNDACIÓN TALITA KUM"/>
    <s v="RLP - RESIDENCIA DE PROTECCIÓN PARA LACTANTES Y PREESCOLARES (con Programa)"/>
    <x v="0"/>
    <x v="0"/>
  </r>
  <r>
    <x v="2"/>
    <d v="2026-01-01T00:00:00"/>
    <x v="0"/>
    <n v="1150145"/>
    <s v="RLP - NATIVIDAD"/>
    <x v="11"/>
    <s v="FUNDACIÓN TALITA KUM"/>
    <s v="RLP - RESIDENCIA DE PROTECCIÓN PARA LACTANTES Y PREESCOLARES (con Programa)"/>
    <x v="0"/>
    <x v="0"/>
  </r>
  <r>
    <x v="2"/>
    <d v="2026-01-01T00:00:00"/>
    <x v="4"/>
    <n v="1150222"/>
    <s v="PRM - INTI"/>
    <x v="6"/>
    <s v="CORPORACIÓN SERVICIO PAZ Y JUSTICIA - SERPAJ CHILE"/>
    <s v="PRM - PROGRAMA ESPECIALIZADO EN MALTRATO"/>
    <x v="0"/>
    <x v="0"/>
  </r>
  <r>
    <x v="2"/>
    <d v="2026-02-01T00:00:00"/>
    <x v="4"/>
    <n v="1150185"/>
    <s v="AFT - COINCIDE ARICA"/>
    <x v="32"/>
    <s v="ORGANIZACIÓN NO GUBERNAMENTAL DE DESARROLLO COINCIDE"/>
    <s v="AFT - ACOMPAÑAMIENTO FAMILAR TERRITORIAL"/>
    <x v="0"/>
    <x v="0"/>
  </r>
  <r>
    <x v="2"/>
    <d v="2026-02-01T00:00:00"/>
    <x v="4"/>
    <n v="1150223"/>
    <s v="PEE - POLARIS"/>
    <x v="11"/>
    <s v="FUNDACIÓN TALITA KUM"/>
    <s v="PEE - PROGRAMA EXPLOTACIÓN SEXUAL"/>
    <x v="1"/>
    <x v="0"/>
  </r>
  <r>
    <x v="2"/>
    <d v="2026-03-01T00:00:00"/>
    <x v="4"/>
    <n v="1150125"/>
    <s v="PAS - ARICA"/>
    <x v="33"/>
    <s v="CORPORACIÓN DE FORMACIÓN LABORAL AL ADOLESCENTE - CORFAL"/>
    <s v="PAS - PROGRAMA ESPECIALIZADO PARA AGRESORES SEXUALES"/>
    <x v="1"/>
    <x v="0"/>
  </r>
  <r>
    <x v="2"/>
    <d v="2026-03-09T00:00:00"/>
    <x v="4"/>
    <n v="1150156"/>
    <s v="PIE - AKAPACHA"/>
    <x v="6"/>
    <s v="CORPORACIÓN SERVICIO PAZ Y JUSTICIA - SERPAJ CHILE"/>
    <s v="PIE - PROGRAMA DE INTERVENCION ESPECIALIZADA"/>
    <x v="1"/>
    <x v="0"/>
  </r>
  <r>
    <x v="2"/>
    <d v="2026-04-21T00:00:00"/>
    <x v="0"/>
    <n v="1150145"/>
    <s v="RLP - NATIVIDAD"/>
    <x v="11"/>
    <s v="FUNDACIÓN TALITA KUM"/>
    <s v="RLP - RESIDENCIA DE PROTECCIÓN PARA LACTANTES Y PREESCOLARES (con Programa)"/>
    <x v="0"/>
    <x v="0"/>
  </r>
  <r>
    <x v="2"/>
    <d v="2026-04-21T00:00:00"/>
    <x v="0"/>
    <n v="1150228"/>
    <s v="RVA - INTI MARCA"/>
    <x v="37"/>
    <s v="FUNDACIÓN HONRA"/>
    <s v="RVA - RESIDENCIA DE VIDA FAMILIAR PARA ADOLESCENTES"/>
    <x v="0"/>
    <x v="0"/>
  </r>
  <r>
    <x v="2"/>
    <d v="2026-05-07T00:00:00"/>
    <x v="0"/>
    <n v="1150194"/>
    <s v="REM - SOL DEL MAÑANA"/>
    <x v="36"/>
    <s v="ASOCIACIÓN EMPRENDIMIENTO DE DESARROLLO SOCIAL Y LABORAL ASOEM"/>
    <s v="REM - RESIDENCIA PROTECCION PARA MAYORES CON PROGRAMA"/>
    <x v="0"/>
    <x v="0"/>
  </r>
  <r>
    <x v="2"/>
    <d v="2026-05-07T00:00:00"/>
    <x v="4"/>
    <n v="1150217"/>
    <s v="PRM - IRPAÑA"/>
    <x v="6"/>
    <s v="CORPORACIÓN SERVICIO PAZ Y JUSTICIA - SERPAJ CHILE"/>
    <s v="PRM - PROGRAMA ESPECIALIZADO EN MALTRATO"/>
    <x v="0"/>
    <x v="0"/>
  </r>
  <r>
    <x v="2"/>
    <d v="2026-07-01T00:00:00"/>
    <x v="0"/>
    <n v="1150222"/>
    <s v="PRM - INTI"/>
    <x v="6"/>
    <s v="CORPORACIÓN SERVICIO PAZ Y JUSTICIA - SERPAJ CHILE"/>
    <s v="PRM - PROGRAMA ESPECIALIZADO EN MALTRATO"/>
    <x v="1"/>
    <x v="0"/>
  </r>
  <r>
    <x v="3"/>
    <d v="2022-03-01T00:00:00"/>
    <x v="1"/>
    <n v="1030375"/>
    <s v="RLP - NAZARETH"/>
    <x v="38"/>
    <s v="FUNDACIÓN INSTITUTO DE EDUCACIÓN POPULAR"/>
    <s v="RLP - RESIDENCIA DE PROTECCIÓN PARA LACTANTES Y PREESCOLARES (con Programa)"/>
    <x v="1"/>
    <x v="0"/>
  </r>
  <r>
    <x v="3"/>
    <d v="2022-03-01T00:00:00"/>
    <x v="1"/>
    <n v="1030335"/>
    <s v="RVA - RESIDENCIA DE VIDA FAMILIAR ESPERANZA DE COPIAPÓ"/>
    <x v="39"/>
    <s v="CORPORACIÓN COMUNIDAD TERAPEUTA ESPERANZA"/>
    <s v="RVA - RESIDENCIA DE VIDA FAMILIAR PARA ADOLESCENTES"/>
    <x v="0"/>
    <x v="0"/>
  </r>
  <r>
    <x v="3"/>
    <d v="2022-05-01T00:00:00"/>
    <x v="1"/>
    <n v="1030264"/>
    <s v="FAE - AMIGO PROVINCIA DEL HUASCO"/>
    <x v="28"/>
    <s v="CONGREGACIÓN RELIGIOSOS TERCIARIOS CAPUCHINOS"/>
    <s v="FAE - PROGRAMA DE FAMILIA DE ACOGIDA ESPECIALIZADA"/>
    <x v="1"/>
    <x v="0"/>
  </r>
  <r>
    <x v="3"/>
    <d v="2022-06-01T00:00:00"/>
    <x v="1"/>
    <n v="1030330"/>
    <s v="DAM - KEGHOUHI"/>
    <x v="12"/>
    <s v="FUNDACIÓN PRODERE"/>
    <s v="DAM - DIAGNÓSTICO"/>
    <x v="1"/>
    <x v="0"/>
  </r>
  <r>
    <x v="3"/>
    <d v="2022-06-01T00:00:00"/>
    <x v="1"/>
    <n v="1030383"/>
    <s v="FAE - MERAKI"/>
    <x v="40"/>
    <s v="CORPORACIÓN SOCIAL Y EDUCACIONAL RENASCI"/>
    <s v="FAE - PROGRAMA DE FAMILIA DE ACOGIDA ESPECIALIZADA"/>
    <x v="0"/>
    <x v="0"/>
  </r>
  <r>
    <x v="3"/>
    <d v="2022-06-01T00:00:00"/>
    <x v="1"/>
    <n v="1030372"/>
    <s v="FAE - RENASCI"/>
    <x v="40"/>
    <s v="CORPORACIÓN SOCIAL Y EDUCACIONAL RENASCI"/>
    <s v="FAE - PROGRAMA DE FAMILIA DE ACOGIDA ESPECIALIZADA"/>
    <x v="1"/>
    <x v="0"/>
  </r>
  <r>
    <x v="3"/>
    <d v="2022-07-01T00:00:00"/>
    <x v="1"/>
    <n v="1030347"/>
    <s v="PAS - PAAICKTUR"/>
    <x v="2"/>
    <s v="FUNDACIÓN TIERRA DE ESPERANZA"/>
    <s v="PAS - PROGRAMA ESPECIALIZADO PARA AGRESORES SEXUALES"/>
    <x v="1"/>
    <x v="0"/>
  </r>
  <r>
    <x v="3"/>
    <d v="2022-07-01T00:00:00"/>
    <x v="1"/>
    <n v="1030388"/>
    <s v="PIE - DIALOGOS"/>
    <x v="38"/>
    <s v="FUNDACIÓN INSTITUTO DE EDUCACIÓN POPULAR"/>
    <s v="PIE - PROGRAMA DE INTERVENCION ESPECIALIZADA"/>
    <x v="1"/>
    <x v="0"/>
  </r>
  <r>
    <x v="3"/>
    <d v="2022-07-01T00:00:00"/>
    <x v="1"/>
    <n v="1030381"/>
    <s v="REM - FREIRINA"/>
    <x v="41"/>
    <s v="ILUSTRE MUNICIPALIDAD DE FREIRINA"/>
    <s v="REM - RESIDENCIA PROTECCION PARA MAYORES CON PROGRAMA"/>
    <x v="1"/>
    <x v="0"/>
  </r>
  <r>
    <x v="3"/>
    <d v="2022-08-01T00:00:00"/>
    <x v="1"/>
    <n v="1030333"/>
    <s v="DAM - COPIAPÓ"/>
    <x v="42"/>
    <s v="FUNDACIÓN TRABAJO CON SENTIDO"/>
    <s v="DAM - DIAGNÓSTICO"/>
    <x v="1"/>
    <x v="0"/>
  </r>
  <r>
    <x v="3"/>
    <d v="2022-08-01T00:00:00"/>
    <x v="1"/>
    <n v="1030264"/>
    <s v="FAE - AMIGO PROVINCIA DEL HUASCO"/>
    <x v="28"/>
    <s v="CONGREGACIÓN RELIGIOSOS TERCIARIOS CAPUCHINOS"/>
    <s v="FAE - PROGRAMA DE FAMILIA DE ACOGIDA ESPECIALIZADA"/>
    <x v="1"/>
    <x v="0"/>
  </r>
  <r>
    <x v="3"/>
    <d v="2022-08-01T00:00:00"/>
    <x v="1"/>
    <n v="1030347"/>
    <s v="PAS - PAAICKTUR"/>
    <x v="2"/>
    <s v="FUNDACIÓN TIERRA DE ESPERANZA"/>
    <s v="PAS - PROGRAMA ESPECIALIZADO PARA AGRESORES SEXUALES"/>
    <x v="1"/>
    <x v="0"/>
  </r>
  <r>
    <x v="3"/>
    <d v="2022-08-01T00:00:00"/>
    <x v="1"/>
    <n v="1030340"/>
    <s v="PDE - ESPERANZA"/>
    <x v="39"/>
    <s v="CORPORACIÓN COMUNIDAD TERAPEUTA ESPERANZA"/>
    <s v="PDE - PROGRAMA DE REINSERCION EDUCATIVA (24 H)"/>
    <x v="1"/>
    <x v="0"/>
  </r>
  <r>
    <x v="3"/>
    <d v="2022-08-01T00:00:00"/>
    <x v="1"/>
    <n v="1030359"/>
    <s v="PPF - ADHARA"/>
    <x v="11"/>
    <s v="FUNDACIÓN TALITA KUM"/>
    <s v="PPF - PROGRAMA DE PREVENCIÓN FOCALIZADA"/>
    <x v="0"/>
    <x v="0"/>
  </r>
  <r>
    <x v="3"/>
    <d v="2022-08-01T00:00:00"/>
    <x v="1"/>
    <n v="1030269"/>
    <s v="PPF - INTICUSSI"/>
    <x v="38"/>
    <s v="FUNDACIÓN INSTITUTO DE EDUCACIÓN POPULAR"/>
    <s v="PPF - PROGRAMA DE PREVENCIÓN FOCALIZADA"/>
    <x v="0"/>
    <x v="0"/>
  </r>
  <r>
    <x v="3"/>
    <d v="2022-10-01T00:00:00"/>
    <x v="0"/>
    <n v="1030383"/>
    <s v="FAE - MERAKI"/>
    <x v="40"/>
    <s v="CORPORACIÓN SOCIAL Y EDUCACIONAL RENASCI"/>
    <s v="FAE - PROGRAMA DE FAMILIA DE ACOGIDA ESPECIALIZADA"/>
    <x v="1"/>
    <x v="0"/>
  </r>
  <r>
    <x v="3"/>
    <d v="2022-10-01T00:00:00"/>
    <x v="1"/>
    <n v="1030372"/>
    <s v="FAE - RENASCI"/>
    <x v="40"/>
    <s v="CORPORACIÓN SOCIAL Y EDUCACIONAL RENASCI"/>
    <s v="FAE - PROGRAMA DE FAMILIA DE ACOGIDA ESPECIALIZADA"/>
    <x v="0"/>
    <x v="0"/>
  </r>
  <r>
    <x v="3"/>
    <d v="2022-10-01T00:00:00"/>
    <x v="1"/>
    <n v="1030389"/>
    <s v="PIE - MARTIN LUTHER KING"/>
    <x v="6"/>
    <s v="CORPORACIÓN SERVICIO PAZ Y JUSTICIA - SERPAJ CHILE"/>
    <s v="PIE - PROGRAMA DE INTERVENCION ESPECIALIZADA"/>
    <x v="0"/>
    <x v="0"/>
  </r>
  <r>
    <x v="3"/>
    <d v="2022-10-01T00:00:00"/>
    <x v="1"/>
    <n v="1030317"/>
    <s v="PPF - KOL"/>
    <x v="11"/>
    <s v="FUNDACIÓN TALITA KUM"/>
    <s v="PPF - PROGRAMA DE PREVENCIÓN FOCALIZADA"/>
    <x v="0"/>
    <x v="0"/>
  </r>
  <r>
    <x v="3"/>
    <d v="2022-10-01T00:00:00"/>
    <x v="1"/>
    <n v="1030381"/>
    <s v="REM - FREIRINA"/>
    <x v="41"/>
    <s v="ILUSTRE MUNICIPALIDAD DE FREIRINA"/>
    <s v="REM - RESIDENCIA PROTECCION PARA MAYORES CON PROGRAMA"/>
    <x v="0"/>
    <x v="0"/>
  </r>
  <r>
    <x v="3"/>
    <d v="2022-10-01T00:00:00"/>
    <x v="1"/>
    <n v="1030375"/>
    <s v="RLP - NAZARETH"/>
    <x v="38"/>
    <s v="FUNDACIÓN INSTITUTO DE EDUCACIÓN POPULAR"/>
    <s v="RLP - RESIDENCIA DE PROTECCIÓN PARA LACTANTES Y PREESCOLARES (con Programa)"/>
    <x v="0"/>
    <x v="0"/>
  </r>
  <r>
    <x v="3"/>
    <d v="2022-11-01T00:00:00"/>
    <x v="1"/>
    <n v="1030306"/>
    <s v="PRM - FUNDACIÓN DEM VALLENAR I"/>
    <x v="9"/>
    <s v="FUNDACIÓN NACIONAL PARA LA DEFENSA ECOLOGICA DEL MENOR DE EDAD FUNDACIÓN (DEM)"/>
    <s v="PRM - PROGRAMA ESPECIALIZADO EN MALTRATO"/>
    <x v="0"/>
    <x v="0"/>
  </r>
  <r>
    <x v="3"/>
    <d v="2022-12-01T00:00:00"/>
    <x v="1"/>
    <n v="1030341"/>
    <s v="PDC - ESPERANZA"/>
    <x v="39"/>
    <s v="CORPORACIÓN COMUNIDAD TERAPEUTA ESPERANZA"/>
    <s v="PDC - PROGRAMA ESPECIALIZADO EN DROGAS (24 H)"/>
    <x v="1"/>
    <x v="0"/>
  </r>
  <r>
    <x v="3"/>
    <d v="2022-12-01T00:00:00"/>
    <x v="0"/>
    <n v="1030356"/>
    <s v="PRM - LARISA"/>
    <x v="11"/>
    <s v="FUNDACIÓN TALITA KUM"/>
    <s v="PRM - PROGRAMA ESPECIALIZADO EN MALTRATO"/>
    <x v="0"/>
    <x v="0"/>
  </r>
  <r>
    <x v="3"/>
    <d v="2022-12-01T00:00:00"/>
    <x v="1"/>
    <n v="1030377"/>
    <s v="RVA - RESIDENCIA DE VIDA FAMILIAR CHAÑARAL"/>
    <x v="43"/>
    <s v="ILUSTRE MUNICIPALIDAD DE CHAÑARAL"/>
    <s v="RVA - RESIDENCIA DE VIDA FAMILIAR PARA ADOLESCENTES"/>
    <x v="0"/>
    <x v="0"/>
  </r>
  <r>
    <x v="3"/>
    <d v="2023-01-01T00:00:00"/>
    <x v="1"/>
    <n v="1030264"/>
    <s v="FAE - AMIGO PROVINCIA DEL HUASCO"/>
    <x v="28"/>
    <s v="CONGREGACIÓN RELIGIOSOS TERCIARIOS CAPUCHINOS"/>
    <s v="FAE - PROGRAMA DE FAMILIA DE ACOGIDA ESPECIALIZADA"/>
    <x v="0"/>
    <x v="0"/>
  </r>
  <r>
    <x v="3"/>
    <d v="2023-01-01T00:00:00"/>
    <x v="1"/>
    <n v="1030347"/>
    <s v="PAS - PAAICKTUR"/>
    <x v="2"/>
    <s v="FUNDACIÓN TIERRA DE ESPERANZA"/>
    <s v="PAS - PROGRAMA ESPECIALIZADO PARA AGRESORES SEXUALES"/>
    <x v="1"/>
    <x v="0"/>
  </r>
  <r>
    <x v="3"/>
    <d v="2023-01-01T00:00:00"/>
    <x v="0"/>
    <n v="1030341"/>
    <s v="PDC - ESPERANZA"/>
    <x v="39"/>
    <s v="CORPORACIÓN COMUNIDAD TERAPEUTA ESPERANZA"/>
    <s v="PDC - PROGRAMA ESPECIALIZADO EN DROGAS (24 H)"/>
    <x v="0"/>
    <x v="0"/>
  </r>
  <r>
    <x v="3"/>
    <d v="2023-02-01T00:00:00"/>
    <x v="1"/>
    <n v="1030352"/>
    <s v="PRM - CEPIJ COPIAPÓ - TIERRA AMARILLA"/>
    <x v="44"/>
    <s v="CORPORACIÓN DE OPORTUNIDAD Y ACCIÓN SOLIDARIA OPCIÓN"/>
    <s v="PRM - PROGRAMA ESPECIALIZADO EN MALTRATO"/>
    <x v="0"/>
    <x v="0"/>
  </r>
  <r>
    <x v="3"/>
    <d v="2023-03-01T00:00:00"/>
    <x v="3"/>
    <n v="1030333"/>
    <s v="DAM - COPIAPÓ"/>
    <x v="42"/>
    <s v="FUNDACIÓN TRABAJO CON SENTIDO"/>
    <s v="DAM - DIAGNÓSTICO"/>
    <x v="0"/>
    <x v="0"/>
  </r>
  <r>
    <x v="3"/>
    <d v="2023-03-01T00:00:00"/>
    <x v="3"/>
    <n v="1030383"/>
    <s v="FAE - MERAKI"/>
    <x v="40"/>
    <s v="CORPORACIÓN SOCIAL Y EDUCACIONAL RENASCI"/>
    <s v="FAE - PROGRAMA DE FAMILIA DE ACOGIDA ESPECIALIZADA"/>
    <x v="0"/>
    <x v="0"/>
  </r>
  <r>
    <x v="3"/>
    <d v="2023-07-01T00:00:00"/>
    <x v="3"/>
    <n v="1030350"/>
    <s v="PIE - 24 ALINE"/>
    <x v="38"/>
    <s v="FUNDACIÓN INSTITUTO DE EDUCACIÓN POPULAR"/>
    <s v="PIE - PROGRAMA DE INTERVENCION ESPECIALIZADA (24 H)"/>
    <x v="0"/>
    <x v="0"/>
  </r>
  <r>
    <x v="3"/>
    <d v="2023-07-01T00:00:00"/>
    <x v="3"/>
    <n v="1030357"/>
    <s v="PRM - ERSA"/>
    <x v="11"/>
    <s v="FUNDACIÓN TALITA KUM"/>
    <s v="PRM - PROGRAMA ESPECIALIZADO EN MALTRATO"/>
    <x v="1"/>
    <x v="0"/>
  </r>
  <r>
    <x v="3"/>
    <d v="2023-11-01T00:00:00"/>
    <x v="3"/>
    <n v="1030264"/>
    <s v="FAE - AMIGO PROVINCIA DEL HUASCO"/>
    <x v="28"/>
    <s v="CONGREGACIÓN RELIGIOSOS TERCIARIOS CAPUCHINOS"/>
    <s v="FAE - PROGRAMA DE FAMILIA DE ACOGIDA ESPECIALIZADA"/>
    <x v="1"/>
    <x v="0"/>
  </r>
  <r>
    <x v="3"/>
    <d v="2023-11-01T00:00:00"/>
    <x v="3"/>
    <n v="1030372"/>
    <s v="FAE - RENASCI"/>
    <x v="40"/>
    <s v="CORPORACIÓN SOCIAL Y EDUCACIONAL RENASCI"/>
    <s v="FAE - PROGRAMA DE FAMILIA DE ACOGIDA ESPECIALIZADA"/>
    <x v="1"/>
    <x v="0"/>
  </r>
  <r>
    <x v="3"/>
    <d v="2023-11-01T00:00:00"/>
    <x v="3"/>
    <n v="1030363"/>
    <s v="PRM - CEPIJ CALDERA 2"/>
    <x v="44"/>
    <s v="CORPORACIÓN DE OPORTUNIDAD Y ACCIÓN SOLIDARIA OPCIÓN"/>
    <s v="PRM - PROGRAMA ESPECIALIZADO EN MALTRATO"/>
    <x v="0"/>
    <x v="0"/>
  </r>
  <r>
    <x v="3"/>
    <d v="2023-11-01T00:00:00"/>
    <x v="3"/>
    <n v="1030419"/>
    <s v="REM - CASA CUMBRES DE COPIAPÓ"/>
    <x v="45"/>
    <s v="FUNDACIÓN ICEPH"/>
    <s v="REM - RESIDENCIA PROTECCION PARA MAYORES CON PROGRAMA"/>
    <x v="0"/>
    <x v="0"/>
  </r>
  <r>
    <x v="3"/>
    <d v="2023-11-01T00:00:00"/>
    <x v="3"/>
    <n v="1030396"/>
    <s v="REM - CASA CUMBRES DE VALLENAR"/>
    <x v="45"/>
    <s v="FUNDACIÓN ICEPH"/>
    <s v="REM - RESIDENCIA PROTECCION PARA MAYORES CON PROGRAMA"/>
    <x v="0"/>
    <x v="0"/>
  </r>
  <r>
    <x v="3"/>
    <d v="2024-01-01T00:00:00"/>
    <x v="3"/>
    <n v="1030421"/>
    <s v="REM - CASA CUMBRES DE ATACAMA"/>
    <x v="45"/>
    <s v="FUNDACIÓN ICEPH"/>
    <s v="REM - RESIDENCIA PROTECCION PARA MAYORES CON PROGRAMA"/>
    <x v="0"/>
    <x v="0"/>
  </r>
  <r>
    <x v="3"/>
    <d v="2024-02-01T00:00:00"/>
    <x v="4"/>
    <n v="1030339"/>
    <s v="PIE - ESPERANZA"/>
    <x v="39"/>
    <s v="CORPORACIÓN COMUNIDAD TERAPEUTA ESPERANZA"/>
    <s v="PIE - PROGRAMA DE INTERVENCION ESPECIALIZADA"/>
    <x v="1"/>
    <x v="0"/>
  </r>
  <r>
    <x v="3"/>
    <d v="2024-02-01T00:00:00"/>
    <x v="3"/>
    <n v="1030430"/>
    <s v="REM - RESIDENCIA FREIRINA"/>
    <x v="41"/>
    <s v="ILUSTRE MUNICIPALIDAD DE FREIRINA"/>
    <s v="REM - RESIDENCIA PROTECCION PARA MAYORES CON PROGRAMA"/>
    <x v="0"/>
    <x v="0"/>
  </r>
  <r>
    <x v="3"/>
    <d v="2024-03-01T00:00:00"/>
    <x v="4"/>
    <n v="1030418"/>
    <s v="DCE - ASISTE COPIAPÓ"/>
    <x v="27"/>
    <s v="FUNDACIÓN ASISTE"/>
    <s v="DCE - DIAGNOSTICO CLINICO ESPECIALIZADO"/>
    <x v="0"/>
    <x v="0"/>
  </r>
  <r>
    <x v="3"/>
    <d v="2024-03-01T00:00:00"/>
    <x v="4"/>
    <n v="1030415"/>
    <s v="DCE - EERLIK"/>
    <x v="12"/>
    <s v="FUNDACIÓN PRODERE"/>
    <s v="DCE - DIAGNOSTICO CLINICO ESPECIALIZADO"/>
    <x v="0"/>
    <x v="0"/>
  </r>
  <r>
    <x v="3"/>
    <d v="2024-03-01T00:00:00"/>
    <x v="4"/>
    <n v="1030400"/>
    <s v="PPF - FREIRINA"/>
    <x v="46"/>
    <s v="CORPORACIÓN GABRIELA MISTRAL"/>
    <s v="PPF - PROGRAMA DE PREVENCIÓN FOCALIZADA"/>
    <x v="1"/>
    <x v="0"/>
  </r>
  <r>
    <x v="3"/>
    <d v="2024-05-01T00:00:00"/>
    <x v="4"/>
    <n v="1030417"/>
    <s v="DCE - COPIAPÓ - CALDERA"/>
    <x v="42"/>
    <s v="FUNDACIÓN TRABAJO CON SENTIDO"/>
    <s v="DCE - DIAGNOSTICO CLINICO ESPECIALIZADO"/>
    <x v="0"/>
    <x v="0"/>
  </r>
  <r>
    <x v="3"/>
    <d v="2024-06-01T00:00:00"/>
    <x v="5"/>
    <n v="1030423"/>
    <s v="RLP - RAYEN"/>
    <x v="10"/>
    <s v="FUNDACIÓN CREESER"/>
    <s v="RLP - RESIDENCIA DE PROTECCIÓN PARA LACTANTES Y PREESCOLARES (con Programa)"/>
    <x v="0"/>
    <x v="0"/>
  </r>
  <r>
    <x v="3"/>
    <d v="2024-07-01T00:00:00"/>
    <x v="4"/>
    <n v="1030408"/>
    <s v="PPF - HUASCO"/>
    <x v="0"/>
    <s v="FUNDACIÓN MI CASA"/>
    <s v="PPF - PROGRAMA DE PREVENCIÓN FOCALIZADA"/>
    <x v="1"/>
    <x v="0"/>
  </r>
  <r>
    <x v="3"/>
    <d v="2024-07-30T00:00:00"/>
    <x v="4"/>
    <n v="1030383"/>
    <s v="FAE - MERAKI"/>
    <x v="40"/>
    <s v="CORPORACIÓN SOCIAL Y EDUCACIONAL RENASCI"/>
    <s v="FAE - PROGRAMA DE FAMILIA DE ACOGIDA ESPECIALIZADA"/>
    <x v="1"/>
    <x v="0"/>
  </r>
  <r>
    <x v="3"/>
    <d v="2024-08-01T00:00:00"/>
    <x v="5"/>
    <n v="1030406"/>
    <s v="PPF - CALDERA"/>
    <x v="46"/>
    <s v="CORPORACIÓN GABRIELA MISTRAL"/>
    <s v="PPF - PROGRAMA DE PREVENCIÓN FOCALIZADA"/>
    <x v="0"/>
    <x v="0"/>
  </r>
  <r>
    <x v="3"/>
    <d v="2024-08-01T00:00:00"/>
    <x v="5"/>
    <n v="1030357"/>
    <s v="PRM - ERSA"/>
    <x v="11"/>
    <s v="FUNDACIÓN TALITA KUM"/>
    <s v="PRM - PROGRAMA ESPECIALIZADO EN MALTRATO"/>
    <x v="0"/>
    <x v="0"/>
  </r>
  <r>
    <x v="3"/>
    <d v="2024-09-01T00:00:00"/>
    <x v="4"/>
    <n v="1030341"/>
    <s v="PDC - ESPERANZA"/>
    <x v="39"/>
    <s v="CORPORACIÓN COMUNIDAD TERAPEUTA ESPERANZA"/>
    <s v="PDC - PROGRAMA ESPECIALIZADO EN DROGAS (24 H)"/>
    <x v="0"/>
    <x v="0"/>
  </r>
  <r>
    <x v="3"/>
    <d v="2024-09-01T00:00:00"/>
    <x v="4"/>
    <n v="1030340"/>
    <s v="PDE - ESPERANZA"/>
    <x v="39"/>
    <s v="CORPORACIÓN COMUNIDAD TERAPEUTA ESPERANZA"/>
    <s v="PDE - PROGRAMA DE REINSERCION EDUCATIVA (24 H)"/>
    <x v="0"/>
    <x v="0"/>
  </r>
  <r>
    <x v="3"/>
    <d v="2024-10-01T00:00:00"/>
    <x v="4"/>
    <n v="1030415"/>
    <s v="DCE - EERLIK"/>
    <x v="12"/>
    <s v="FUNDACIÓN PRODERE"/>
    <s v="DCE - DIAGNOSTICO CLINICO ESPECIALIZADO"/>
    <x v="4"/>
    <x v="0"/>
  </r>
  <r>
    <x v="3"/>
    <d v="2024-10-01T00:00:00"/>
    <x v="5"/>
    <n v="1030387"/>
    <s v="PIE - REDES"/>
    <x v="38"/>
    <s v="FUNDACIÓN INSTITUTO DE EDUCACIÓN POPULAR"/>
    <s v="PIE - PROGRAMA DE INTERVENCION ESPECIALIZADA"/>
    <x v="1"/>
    <x v="0"/>
  </r>
  <r>
    <x v="3"/>
    <d v="2024-10-01T00:00:00"/>
    <x v="5"/>
    <n v="1030430"/>
    <s v="REM - RESIDENCIA FREIRINA"/>
    <x v="41"/>
    <s v="ILUSTRE MUNICIPALIDAD DE FREIRINA"/>
    <s v="REM - RESIDENCIA PROTECCION PARA MAYORES CON PROGRAMA"/>
    <x v="4"/>
    <x v="0"/>
  </r>
  <r>
    <x v="3"/>
    <d v="2024-11-01T00:00:00"/>
    <x v="5"/>
    <n v="1030429"/>
    <s v="PRM - CEPIJ COPIAPÓ TIERRA AMARILLA 2"/>
    <x v="44"/>
    <s v="CORPORACIÓN DE OPORTUNIDAD Y ACCIÓN SOLIDARIA OPCIÓN"/>
    <s v="PRM - PROGRAMA ESPECIALIZADO EN MALTRATO"/>
    <x v="1"/>
    <x v="0"/>
  </r>
  <r>
    <x v="3"/>
    <d v="2024-11-28T00:00:00"/>
    <x v="5"/>
    <n v="1030445"/>
    <s v="AFT - COPAYAPU"/>
    <x v="46"/>
    <s v="CORPORACIÓN GABRIELA MISTRAL"/>
    <s v="AFT - ACOMPAÑAMIENTO FAMILAR TERRITORIAL"/>
    <x v="1"/>
    <x v="0"/>
  </r>
  <r>
    <x v="3"/>
    <d v="2024-11-28T00:00:00"/>
    <x v="5"/>
    <n v="1030441"/>
    <s v="AFT - LIWEN"/>
    <x v="46"/>
    <s v="CORPORACIÓN GABRIELA MISTRAL"/>
    <s v="AFT - ACOMPAÑAMIENTO FAMILAR TERRITORIAL"/>
    <x v="1"/>
    <x v="0"/>
  </r>
  <r>
    <x v="3"/>
    <d v="2025-01-01T00:00:00"/>
    <x v="4"/>
    <n v="1030416"/>
    <s v="DCE - GASKIYA"/>
    <x v="12"/>
    <s v="FUNDACIÓN PRODERE"/>
    <s v="DCE - DIAGNOSTICO CLINICO ESPECIALIZADO"/>
    <x v="0"/>
    <x v="0"/>
  </r>
  <r>
    <x v="3"/>
    <d v="2025-01-01T00:00:00"/>
    <x v="4"/>
    <n v="1030264"/>
    <s v="FAE - AMIGO PROVINCIA DEL HUASCO"/>
    <x v="28"/>
    <s v="CONGREGACIÓN RELIGIOSOS TERCIARIOS CAPUCHINOS"/>
    <s v="FAE - PROGRAMA DE FAMILIA DE ACOGIDA ESPECIALIZADA"/>
    <x v="0"/>
    <x v="0"/>
  </r>
  <r>
    <x v="3"/>
    <d v="2025-01-01T00:00:00"/>
    <x v="4"/>
    <n v="1030450"/>
    <s v="REM - RENASCI"/>
    <x v="40"/>
    <s v="CORPORACIÓN SOCIAL Y EDUCACIONAL RENASCI"/>
    <s v="REM - RESIDENCIA PROTECCION PARA MAYORES CON PROGRAMA"/>
    <x v="0"/>
    <x v="0"/>
  </r>
  <r>
    <x v="3"/>
    <d v="2025-01-01T00:00:00"/>
    <x v="4"/>
    <n v="1030350"/>
    <s v="PIE - 24 ALINE"/>
    <x v="38"/>
    <s v="FUNDACIÓN INSTITUTO DE EDUCACIÓN POPULAR"/>
    <s v="PIE - PROGRAMA DE INTERVENCION ESPECIALIZADA (24 H)"/>
    <x v="1"/>
    <x v="0"/>
  </r>
  <r>
    <x v="3"/>
    <d v="2025-01-01T00:00:00"/>
    <x v="4"/>
    <n v="1030407"/>
    <s v="PPF - CRESERES"/>
    <x v="8"/>
    <s v="FUNDACIÓN CRESERES"/>
    <s v="PPF - PROGRAMA DE PREVENCIÓN FOCALIZADA"/>
    <x v="1"/>
    <x v="0"/>
  </r>
  <r>
    <x v="3"/>
    <d v="2025-02-01T00:00:00"/>
    <x v="5"/>
    <n v="1030458"/>
    <s v="PRI - MONSEÑOR FERNANDO ARIZTÍA"/>
    <x v="38"/>
    <s v="FUNDACIÓN INSTITUTO DE EDUCACIÓN POPULAR"/>
    <s v="PRI - PROGRAMA INTERVENCIÓN Y PREPARACIÓN PARA LA INTEGRACION DE NIÑOS EN FAMILIA ALTERNATIVA"/>
    <x v="1"/>
    <x v="0"/>
  </r>
  <r>
    <x v="3"/>
    <d v="2025-03-01T00:00:00"/>
    <x v="5"/>
    <n v="1030361"/>
    <s v="PIE - 24 HORAS COPIAPÓ"/>
    <x v="38"/>
    <s v="FUNDACIÓN INSTITUTO DE EDUCACIÓN POPULAR"/>
    <s v="PIE - PROGRAMA DE INTERVENCION ESPECIALIZADA (24 H)"/>
    <x v="1"/>
    <x v="0"/>
  </r>
  <r>
    <x v="3"/>
    <d v="2025-03-01T00:00:00"/>
    <x v="5"/>
    <n v="1030388"/>
    <s v="PIE - DIALOGOS"/>
    <x v="38"/>
    <s v="FUNDACIÓN INSTITUTO DE EDUCACIÓN POPULAR"/>
    <s v="PIE - PROGRAMA DE INTERVENCION ESPECIALIZADA"/>
    <x v="1"/>
    <x v="0"/>
  </r>
  <r>
    <x v="3"/>
    <d v="2025-04-01T00:00:00"/>
    <x v="5"/>
    <n v="1030415"/>
    <s v="DCE - EERLIK"/>
    <x v="12"/>
    <s v="FUNDACIÓN PRODERE"/>
    <s v="DCE - DIAGNOSTICO CLINICO ESPECIALIZADO"/>
    <x v="1"/>
    <x v="0"/>
  </r>
  <r>
    <x v="3"/>
    <d v="2025-04-01T00:00:00"/>
    <x v="5"/>
    <n v="1030407"/>
    <s v="PPF - CRESERES"/>
    <x v="8"/>
    <s v="FUNDACIÓN CRESERES"/>
    <s v="PPF - PROGRAMA DE PREVENCIÓN FOCALIZADA"/>
    <x v="1"/>
    <x v="0"/>
  </r>
  <r>
    <x v="3"/>
    <d v="2025-04-01T00:00:00"/>
    <x v="2"/>
    <n v="1030450"/>
    <s v="REM - RENASCI"/>
    <x v="40"/>
    <s v="CORPORACIÓN SOCIAL Y EDUCACIONAL RENASCI"/>
    <s v="REM - RESIDENCIA PROTECCION PARA MAYORES CON PROGRAMA"/>
    <x v="2"/>
    <x v="0"/>
  </r>
  <r>
    <x v="3"/>
    <d v="2025-05-01T00:00:00"/>
    <x v="5"/>
    <n v="1030447"/>
    <s v="AFT - YAM"/>
    <x v="1"/>
    <s v="CORPORACIÓN PRODEL"/>
    <s v="AFT - ACOMPAÑAMIENTO FAMILAR TERRITORIAL"/>
    <x v="0"/>
    <x v="0"/>
  </r>
  <r>
    <x v="3"/>
    <d v="2025-05-01T00:00:00"/>
    <x v="5"/>
    <n v="1030434"/>
    <s v="AFT - CHAÑARAL"/>
    <x v="46"/>
    <s v="CORPORACIÓN GABRIELA MISTRAL"/>
    <s v="AFT - ACOMPAÑAMIENTO FAMILAR TERRITORIAL"/>
    <x v="0"/>
    <x v="0"/>
  </r>
  <r>
    <x v="3"/>
    <d v="2025-06-01T00:00:00"/>
    <x v="5"/>
    <n v="1030433"/>
    <s v="AFT - ELUN"/>
    <x v="46"/>
    <s v="CORPORACIÓN GABRIELA MISTRAL"/>
    <s v="AFT - ACOMPAÑAMIENTO FAMILAR TERRITORIAL"/>
    <x v="1"/>
    <x v="0"/>
  </r>
  <r>
    <x v="3"/>
    <d v="2025-07-01T00:00:00"/>
    <x v="4"/>
    <n v="1030443"/>
    <s v="AFT - MI FAMILIA"/>
    <x v="46"/>
    <s v="CORPORACIÓN GABRIELA MISTRAL"/>
    <s v="AFT - ACOMPAÑAMIENTO FAMILAR TERRITORIAL"/>
    <x v="0"/>
    <x v="0"/>
  </r>
  <r>
    <x v="3"/>
    <d v="2025-08-01T00:00:00"/>
    <x v="5"/>
    <n v="1030466"/>
    <s v="DCE - FINNA"/>
    <x v="12"/>
    <s v="FUNDACIÓN PRODERE"/>
    <s v="DCE - DIAGNOSTICO CLINICO ESPECIALIZADO"/>
    <x v="0"/>
    <x v="0"/>
  </r>
  <r>
    <x v="3"/>
    <d v="2025-08-26T00:00:00"/>
    <x v="4"/>
    <n v="1030400"/>
    <s v="PPF - FREIRINA"/>
    <x v="46"/>
    <s v="CORPORACIÓN GABRIELA MISTRAL"/>
    <s v="PPF - PROGRAMA DE PREVENCIÓN FOCALIZADA"/>
    <x v="1"/>
    <x v="0"/>
  </r>
  <r>
    <x v="3"/>
    <d v="2025-09-01T00:00:00"/>
    <x v="0"/>
    <n v="1030484"/>
    <s v="REM - FREIRINA"/>
    <x v="46"/>
    <s v="CORPORACIÓN GABRIELA MISTRAL"/>
    <s v="REM - RESIDENCIA PROTECCION PARA MAYORES CON PROGRAMA"/>
    <x v="0"/>
    <x v="0"/>
  </r>
  <r>
    <x v="3"/>
    <d v="2025-09-01T00:00:00"/>
    <x v="5"/>
    <n v="1030467"/>
    <s v="DCE - PROVINCIA DE COPIAPÓ"/>
    <x v="42"/>
    <s v="FUNDACIÓN TRABAJO CON SENTIDO"/>
    <s v="DCE - DIAGNOSTICO CLINICO ESPECIALIZADO"/>
    <x v="0"/>
    <x v="0"/>
  </r>
  <r>
    <x v="3"/>
    <d v="2025-10-01T00:00:00"/>
    <x v="5"/>
    <n v="1030340"/>
    <s v="PDE - ESPERANZA"/>
    <x v="39"/>
    <s v="CORPORACIÓN COMUNIDAD TERAPEUTA ESPERANZA"/>
    <s v="PDE - PROGRAMA DE REINSERCION EDUCATIVA (24 H)"/>
    <x v="1"/>
    <x v="0"/>
  </r>
  <r>
    <x v="3"/>
    <d v="2025-10-01T00:00:00"/>
    <x v="5"/>
    <n v="1030341"/>
    <s v="PDC - ESPERANZA"/>
    <x v="39"/>
    <s v="CORPORACIÓN COMUNIDAD TERAPEUTA ESPERANZA"/>
    <s v="PDC - PROGRAMA ESPECIALIZADO EN DROGAS (24 H)"/>
    <x v="0"/>
    <x v="0"/>
  </r>
  <r>
    <x v="3"/>
    <d v="2025-11-01T00:00:00"/>
    <x v="5"/>
    <n v="1030472"/>
    <s v="REM - ABBA"/>
    <x v="1"/>
    <s v="CORPORACIÓN PRODEL"/>
    <s v="REM - RESIDENCIA PROTECCION PARA MAYORES CON PROGRAMA"/>
    <x v="0"/>
    <x v="0"/>
  </r>
  <r>
    <x v="3"/>
    <d v="2025-11-01T00:00:00"/>
    <x v="5"/>
    <n v="1030439"/>
    <s v="AFT - LUCILA GODOY"/>
    <x v="46"/>
    <s v="CORPORACIÓN GABRIELA MISTRAL"/>
    <s v="AFT - ACOMPAÑAMIENTO FAMILAR TERRITORIAL"/>
    <x v="0"/>
    <x v="0"/>
  </r>
  <r>
    <x v="3"/>
    <d v="2025-12-01T00:00:00"/>
    <x v="4"/>
    <n v="1030425"/>
    <s v="PRM - CENIM VALLENAR"/>
    <x v="0"/>
    <s v="FUNDACIÓN MI CASA"/>
    <s v="PRM - PROGRAMA ESPECIALIZADO EN MALTRATO"/>
    <x v="1"/>
    <x v="0"/>
  </r>
  <r>
    <x v="3"/>
    <d v="2026-02-01T00:00:00"/>
    <x v="4"/>
    <n v="1030423"/>
    <s v="RLP - RAYEN"/>
    <x v="10"/>
    <s v="FUNDACIÓN CREESER"/>
    <s v="RLP - RESIDENCIA DE PROTECCIÓN PARA LACTANTES Y PREESCOLARES (con Programa)"/>
    <x v="0"/>
    <x v="0"/>
  </r>
  <r>
    <x v="3"/>
    <d v="2026-03-01T00:00:00"/>
    <x v="4"/>
    <n v="1030521"/>
    <s v="PRM - ADRA COPIAPÓ"/>
    <x v="26"/>
    <s v="AGENCIA ADVENTISTA DE DESARROLLO Y RECURSOS ASISTENCIALES (ADRA CHILE)"/>
    <s v="PRM - PROGRAMA ESPECIALIZADO EN MALTRATO"/>
    <x v="0"/>
    <x v="0"/>
  </r>
  <r>
    <x v="3"/>
    <d v="2026-03-01T00:00:00"/>
    <x v="4"/>
    <n v="1030523"/>
    <s v="PRM - ADRA SELAH"/>
    <x v="26"/>
    <s v="AGENCIA ADVENTISTA DE DESARROLLO Y RECURSOS ASISTENCIALES (ADRA CHILE)"/>
    <s v="PRM - PROGRAMA ESPECIALIZADO EN MALTRATO"/>
    <x v="0"/>
    <x v="0"/>
  </r>
  <r>
    <x v="3"/>
    <d v="2026-03-03T00:00:00"/>
    <x v="5"/>
    <n v="1030372"/>
    <s v="FAE - RENASCI"/>
    <x v="40"/>
    <s v="CORPORACIÓN SOCIAL Y EDUCACIONAL RENASCI"/>
    <s v="FAE - PROGRAMA DE FAMILIA DE ACOGIDA ESPECIALIZADA"/>
    <x v="1"/>
    <x v="0"/>
  </r>
  <r>
    <x v="3"/>
    <d v="2026-04-01T00:00:00"/>
    <x v="5"/>
    <n v="1030264"/>
    <s v="FAE - AMIGO PROVINCIA DEL HUASCO"/>
    <x v="28"/>
    <s v="CONGREGACIÓN RELIGIOSOS TERCIARIOS CAPUCHINOS"/>
    <s v="FAE - PROGRAMA DE FAMILIA DE ACOGIDA ESPECIALIZADA"/>
    <x v="0"/>
    <x v="0"/>
  </r>
  <r>
    <x v="3"/>
    <d v="2026-04-01T00:00:00"/>
    <x v="5"/>
    <n v="1030517"/>
    <s v="PIE - ALNIYAT"/>
    <x v="1"/>
    <s v="CORPORACIÓN PRODEL"/>
    <s v="PIE - PROGRAMA DE INTERVENCION ESPECIALIZADA"/>
    <x v="3"/>
    <x v="0"/>
  </r>
  <r>
    <x v="3"/>
    <d v="2026-05-01T00:00:00"/>
    <x v="5"/>
    <n v="1030415"/>
    <s v="DCE - EERLIK"/>
    <x v="12"/>
    <s v="FUNDACIÓN PRODERE"/>
    <s v="DCE - DIAGNOSTICO CLINICO ESPECIALIZADO"/>
    <x v="0"/>
    <x v="0"/>
  </r>
  <r>
    <x v="3"/>
    <d v="2026-06-01T00:00:00"/>
    <x v="4"/>
    <n v="1030519"/>
    <s v="PRM - PORTIA"/>
    <x v="11"/>
    <s v="FUNDACIÓN TALITA KUM"/>
    <s v="PRM - PROGRAMA ESPECIALIZADO EN MALTRATO"/>
    <x v="1"/>
    <x v="0"/>
  </r>
  <r>
    <x v="3"/>
    <d v="2026-06-01T00:00:00"/>
    <x v="4"/>
    <n v="1030512"/>
    <s v="PIE - SOLA SIERRA"/>
    <x v="6"/>
    <s v="CORPORACIÓN SERVICIO PAZ Y JUSTICIA - SERPAJ CHILE"/>
    <s v="PIE - PROGRAMA DE INTERVENCION ESPECIALIZADA"/>
    <x v="0"/>
    <x v="0"/>
  </r>
  <r>
    <x v="3"/>
    <d v="2026-07-01T00:00:00"/>
    <x v="4"/>
    <n v="1030416"/>
    <s v="DCE - GASKIYA"/>
    <x v="12"/>
    <s v="FUNDACIÓN PRODERE"/>
    <s v="DCE - DIAGNOSTICO CLINICO ESPECIALIZADO"/>
    <x v="3"/>
    <x v="0"/>
  </r>
  <r>
    <x v="4"/>
    <d v="2022-04-01T00:00:00"/>
    <x v="1"/>
    <n v="1110183"/>
    <s v="PRM - ELENA CAFFARENA"/>
    <x v="6"/>
    <s v="CORPORACIÓN SERVICIO PAZ Y JUSTICIA - SERPAJ CHILE"/>
    <s v="PRM - PROGRAMA ESPECIALIZADO EN MALTRATO"/>
    <x v="0"/>
    <x v="0"/>
  </r>
  <r>
    <x v="4"/>
    <d v="2022-05-01T00:00:00"/>
    <x v="1"/>
    <n v="1110186"/>
    <s v="PIE - COYHAIQUE"/>
    <x v="44"/>
    <s v="CORPORACIÓN DE OPORTUNIDAD Y ACCIÓN SOLIDARIA OPCIÓN"/>
    <s v="PIE - PROGRAMA DE INTERVENCION ESPECIALIZADA"/>
    <x v="1"/>
    <x v="0"/>
  </r>
  <r>
    <x v="4"/>
    <d v="2022-06-01T00:00:00"/>
    <x v="1"/>
    <n v="1110190"/>
    <s v="FAE - AMIGO AYSEN"/>
    <x v="28"/>
    <s v="CONGREGACIÓN RELIGIOSOS TERCIARIOS CAPUCHINOS"/>
    <s v="FAE - PROGRAMA DE FAMILIA DE ACOGIDA ESPECIALIZADA"/>
    <x v="1"/>
    <x v="0"/>
  </r>
  <r>
    <x v="4"/>
    <d v="2022-06-01T00:00:00"/>
    <x v="1"/>
    <n v="1110188"/>
    <s v="RLP - RESIDENCIA AYSEN"/>
    <x v="0"/>
    <s v="FUNDACIÓN MI CASA"/>
    <s v="RLP - RESIDENCIA DE PROTECCIÓN PARA LACTANTES Y PREESCOLARES (con Programa)"/>
    <x v="1"/>
    <x v="0"/>
  </r>
  <r>
    <x v="4"/>
    <d v="2022-06-01T00:00:00"/>
    <x v="1"/>
    <n v="1110159"/>
    <s v="PPF - COYHAIQUE"/>
    <x v="44"/>
    <s v="CORPORACIÓN DE OPORTUNIDAD Y ACCIÓN SOLIDARIA OPCIÓN"/>
    <s v="PPF - PROGRAMA DE PREVENCIÓN FOCALIZADA"/>
    <x v="1"/>
    <x v="0"/>
  </r>
  <r>
    <x v="4"/>
    <d v="2022-10-01T00:00:00"/>
    <x v="1"/>
    <n v="1110160"/>
    <s v="PIE - COCHRANE"/>
    <x v="0"/>
    <s v="FUNDACIÓN MI CASA"/>
    <s v="PIE - PROGRAMA DE INTERVENCION ESPECIALIZADA"/>
    <x v="1"/>
    <x v="0"/>
  </r>
  <r>
    <x v="4"/>
    <d v="2022-10-01T00:00:00"/>
    <x v="1"/>
    <n v="1110184"/>
    <s v="PRM - CENIN COCHRANE"/>
    <x v="0"/>
    <s v="FUNDACIÓN MI CASA"/>
    <s v="PRM - PROGRAMA ESPECIALIZADO EN MALTRATO"/>
    <x v="1"/>
    <x v="0"/>
  </r>
  <r>
    <x v="4"/>
    <d v="2022-12-01T00:00:00"/>
    <x v="1"/>
    <n v="1110156"/>
    <s v="PPF - COCHRANE"/>
    <x v="0"/>
    <s v="FUNDACIÓN MI CASA"/>
    <s v="PPF - PROGRAMA DE PREVENCIÓN FOCALIZADA"/>
    <x v="1"/>
    <x v="0"/>
  </r>
  <r>
    <x v="4"/>
    <d v="2022-12-01T00:00:00"/>
    <x v="1"/>
    <n v="1110188"/>
    <s v="RLP - RESIDENCIA AYSEN"/>
    <x v="0"/>
    <s v="FUNDACIÓN MI CASA"/>
    <s v="RLP - RESIDENCIA DE PROTECCIÓN PARA LACTANTES Y PREESCOLARES (con Programa)"/>
    <x v="1"/>
    <x v="0"/>
  </r>
  <r>
    <x v="4"/>
    <d v="2022-12-01T00:00:00"/>
    <x v="1"/>
    <n v="1110190"/>
    <s v="FAE - AMIGO AYSEN"/>
    <x v="28"/>
    <s v="CONGREGACIÓN RELIGIOSOS TERCIARIOS CAPUCHINOS"/>
    <s v="FAE - PROGRAMA DE FAMILIA DE ACOGIDA ESPECIALIZADA"/>
    <x v="0"/>
    <x v="0"/>
  </r>
  <r>
    <x v="4"/>
    <d v="2023-10-01T00:00:00"/>
    <x v="3"/>
    <n v="1110193"/>
    <s v="PIE - AYSÉN"/>
    <x v="44"/>
    <s v="CORPORACIÓN DE OPORTUNIDAD Y ACCIÓN SOLIDARIA OPCIÓN"/>
    <s v="PIE - PROGRAMA DE INTERVENCION ESPECIALIZADA"/>
    <x v="1"/>
    <x v="0"/>
  </r>
  <r>
    <x v="4"/>
    <d v="2024-03-01T00:00:00"/>
    <x v="4"/>
    <n v="1110190"/>
    <s v="FAE - AMIGO AYSEN"/>
    <x v="28"/>
    <s v="CONGREGACIÓN RELIGIOSOS TERCIARIOS CAPUCHINOS"/>
    <s v="FAE - PROGRAMA DE FAMILIA DE ACOGIDA ESPECIALIZADA"/>
    <x v="0"/>
    <x v="0"/>
  </r>
  <r>
    <x v="4"/>
    <d v="2024-05-01T00:00:00"/>
    <x v="0"/>
    <n v="1110210"/>
    <s v="DCE - ASISTE AYSÉN"/>
    <x v="27"/>
    <s v="FUNDACIÓN ASISTE"/>
    <s v="DCE - DIAGNOSTICO CLINICO ESPECIALIZADO"/>
    <x v="4"/>
    <x v="0"/>
  </r>
  <r>
    <x v="4"/>
    <d v="2024-06-01T00:00:00"/>
    <x v="5"/>
    <n v="1110206"/>
    <s v="PRM - CEPIJ COYHAIQUE"/>
    <x v="44"/>
    <s v="CORPORACIÓN DE OPORTUNIDAD Y ACCIÓN SOLIDARIA OPCIÓN"/>
    <s v="PRM - PROGRAMA ESPECIALIZADO EN MALTRATO"/>
    <x v="1"/>
    <x v="0"/>
  </r>
  <r>
    <x v="4"/>
    <d v="2024-06-01T00:00:00"/>
    <x v="5"/>
    <n v="1110204"/>
    <s v="RLP - RESIDENCIA AYSÉN"/>
    <x v="0"/>
    <s v="FUNDACIÓN MI CASA"/>
    <s v="RLP - RESIDENCIA DE PROTECCIÓN PARA LACTANTES Y PREESCOLARES (con Programa)"/>
    <x v="0"/>
    <x v="0"/>
  </r>
  <r>
    <x v="4"/>
    <d v="2024-07-01T00:00:00"/>
    <x v="4"/>
    <n v="1110206"/>
    <s v="PRM - CEPIJ COYHAIQUE"/>
    <x v="44"/>
    <s v="CORPORACIÓN DE OPORTUNIDAD Y ACCIÓN SOLIDARIA OPCIÓN"/>
    <s v="PRM - PROGRAMA ESPECIALIZADO EN MALTRATO"/>
    <x v="0"/>
    <x v="0"/>
  </r>
  <r>
    <x v="4"/>
    <d v="2024-07-01T00:00:00"/>
    <x v="4"/>
    <n v="1110199"/>
    <s v="PPF - COCHRANE"/>
    <x v="0"/>
    <s v="FUNDACIÓN MI CASA"/>
    <s v="PPF - PROGRAMA DE PREVENCIÓN FOCALIZADA"/>
    <x v="0"/>
    <x v="0"/>
  </r>
  <r>
    <x v="4"/>
    <d v="2024-08-01T00:00:00"/>
    <x v="4"/>
    <n v="1110207"/>
    <s v="PRM - CEPIJ AYSÉN"/>
    <x v="44"/>
    <s v="CORPORACIÓN DE OPORTUNIDAD Y ACCIÓN SOLIDARIA OPCIÓN"/>
    <s v="PRM - PROGRAMA ESPECIALIZADO EN MALTRATO"/>
    <x v="1"/>
    <x v="0"/>
  </r>
  <r>
    <x v="4"/>
    <d v="2024-10-01T00:00:00"/>
    <x v="5"/>
    <n v="1110200"/>
    <s v="PPF - SERPAJ COYHAIQUE"/>
    <x v="6"/>
    <s v="CORPORACIÓN SERVICIO PAZ Y JUSTICIA - SERPAJ CHILE"/>
    <s v="PPF - PROGRAMA DE PREVENCIÓN FOCALIZADA"/>
    <x v="1"/>
    <x v="0"/>
  </r>
  <r>
    <x v="4"/>
    <d v="2024-10-01T00:00:00"/>
    <x v="5"/>
    <n v="1110211"/>
    <s v="AFT - AYSÉN OPCIÓN"/>
    <x v="44"/>
    <s v="CORPORACIÓN DE OPORTUNIDAD Y ACCIÓN SOLIDARIA OPCIÓN"/>
    <s v="AFT - ACOMPAÑAMIENTO FAMILAR TERRITORIAL"/>
    <x v="1"/>
    <x v="0"/>
  </r>
  <r>
    <x v="4"/>
    <d v="2024-11-01T00:00:00"/>
    <x v="0"/>
    <n v="1110218"/>
    <s v="DCE - KIVA"/>
    <x v="12"/>
    <s v="FUNDACIÓN PRODERE"/>
    <s v="DCE - DIAGNOSTICO CLINICO ESPECIALIZADO"/>
    <x v="0"/>
    <x v="0"/>
  </r>
  <r>
    <x v="4"/>
    <d v="2024-11-01T00:00:00"/>
    <x v="4"/>
    <n v="1110184"/>
    <s v="PRM - CENIN COCHRANE"/>
    <x v="0"/>
    <s v="FUNDACIÓN MI CASA"/>
    <s v="PRM - PROGRAMA ESPECIALIZADO EN MALTRATO"/>
    <x v="1"/>
    <x v="0"/>
  </r>
  <r>
    <x v="4"/>
    <d v="2024-11-01T00:00:00"/>
    <x v="4"/>
    <n v="1110202"/>
    <s v="PIE - COCHRANE"/>
    <x v="0"/>
    <s v="FUNDACIÓN MI CASA"/>
    <s v="PIE - PROGRAMA DE INTERVENCION ESPECIALIZADA"/>
    <x v="1"/>
    <x v="0"/>
  </r>
  <r>
    <x v="4"/>
    <d v="2024-12-01T00:00:00"/>
    <x v="0"/>
    <n v="1110200"/>
    <s v="PPF - SERPAJ COYHAIQUE"/>
    <x v="6"/>
    <s v="CORPORACIÓN SERVICIO PAZ Y JUSTICIA - SERPAJ CHILE"/>
    <s v="PPF - PROGRAMA DE PREVENCIÓN FOCALIZADA"/>
    <x v="0"/>
    <x v="0"/>
  </r>
  <r>
    <x v="4"/>
    <d v="2025-02-01T00:00:00"/>
    <x v="3"/>
    <n v="1110193"/>
    <s v="PIE - AYSÉN"/>
    <x v="44"/>
    <s v="CORPORACIÓN DE OPORTUNIDAD Y ACCIÓN SOLIDARIA OPCIÓN"/>
    <s v="PIE - PROGRAMA DE INTERVENCION ESPECIALIZADA"/>
    <x v="1"/>
    <x v="0"/>
  </r>
  <r>
    <x v="4"/>
    <d v="2025-03-01T00:00:00"/>
    <x v="5"/>
    <n v="1110190"/>
    <s v="FAE - AMIGO AYSEN"/>
    <x v="28"/>
    <s v="CONGREGACIÓN RELIGIOSOS TERCIARIOS CAPUCHINOS"/>
    <s v="FAE - PROGRAMA DE FAMILIA DE ACOGIDA ESPECIALIZADA"/>
    <x v="0"/>
    <x v="0"/>
  </r>
  <r>
    <x v="4"/>
    <d v="2025-03-01T00:00:00"/>
    <x v="4"/>
    <n v="1110206"/>
    <s v="PRM - CEPIJ COYHAIQUE"/>
    <x v="44"/>
    <s v="CORPORACIÓN DE OPORTUNIDAD Y ACCIÓN SOLIDARIA OPCIÓN"/>
    <s v="PRM - PROGRAMA ESPECIALIZADO EN MALTRATO"/>
    <x v="0"/>
    <x v="0"/>
  </r>
  <r>
    <x v="4"/>
    <d v="2025-05-01T00:00:00"/>
    <x v="3"/>
    <n v="1110212"/>
    <s v="AFT - AYSÉN"/>
    <x v="0"/>
    <s v="FUNDACIÓN MI CASA"/>
    <s v="AFT - ACOMPAÑAMIENTO FAMILAR TERRITORIAL"/>
    <x v="1"/>
    <x v="0"/>
  </r>
  <r>
    <x v="4"/>
    <d v="2025-05-01T00:00:00"/>
    <x v="5"/>
    <n v="1110215"/>
    <s v="DCE - BARAQ"/>
    <x v="12"/>
    <s v="FUNDACIÓN PRODERE"/>
    <s v="DCE - DIAGNOSTICO CLINICO ESPECIALIZADO"/>
    <x v="0"/>
    <x v="0"/>
  </r>
  <r>
    <x v="4"/>
    <d v="2025-06-01T00:00:00"/>
    <x v="5"/>
    <n v="1110216"/>
    <s v="AFT - CARDENAL RAÚL SILVA HENRÍQUEZ"/>
    <x v="6"/>
    <s v="CORPORACIÓN SERVICIO PAZ Y JUSTICIA - SERPAJ CHILE"/>
    <s v="AFT - ACOMPAÑAMIENTO FAMILAR TERRITORIAL"/>
    <x v="1"/>
    <x v="0"/>
  </r>
  <r>
    <x v="4"/>
    <d v="2025-08-01T00:00:00"/>
    <x v="5"/>
    <n v="1110184"/>
    <s v="PRM - CENIN COCHRANE"/>
    <x v="0"/>
    <s v="FUNDACIÓN MI CASA"/>
    <s v="PRM - PROGRAMA ESPECIALIZADO EN MALTRATO"/>
    <x v="1"/>
    <x v="0"/>
  </r>
  <r>
    <x v="4"/>
    <d v="2025-09-01T00:00:00"/>
    <x v="5"/>
    <n v="1110186"/>
    <s v="PIE - COYHAIQUE"/>
    <x v="44"/>
    <s v="CORPORACIÓN DE OPORTUNIDAD Y ACCIÓN SOLIDARIA OPCIÓN"/>
    <s v="PIE - PROGRAMA DE INTERVENCION ESPECIALIZADA"/>
    <x v="1"/>
    <x v="0"/>
  </r>
  <r>
    <x v="4"/>
    <d v="2025-10-01T00:00:00"/>
    <x v="3"/>
    <n v="1110199"/>
    <s v="PPF - COCHRANE"/>
    <x v="0"/>
    <s v="FUNDACIÓN MI CASA"/>
    <s v="PPF - PROGRAMA DE PREVENCIÓN FOCALIZADA"/>
    <x v="0"/>
    <x v="0"/>
  </r>
  <r>
    <x v="4"/>
    <d v="2025-10-01T00:00:00"/>
    <x v="3"/>
    <n v="1110202"/>
    <s v="PIE - COCHRANE"/>
    <x v="0"/>
    <s v="FUNDACIÓN MI CASA"/>
    <s v="PIE - PROGRAMA DE INTERVENCION ESPECIALIZADA"/>
    <x v="0"/>
    <x v="0"/>
  </r>
  <r>
    <x v="4"/>
    <d v="2025-11-01T00:00:00"/>
    <x v="5"/>
    <n v="1110218"/>
    <s v="DCE - KIVA"/>
    <x v="12"/>
    <s v="FUNDACIÓN PRODERE"/>
    <s v="DCE - DIAGNOSTICO CLINICO ESPECIALIZADO"/>
    <x v="0"/>
    <x v="0"/>
  </r>
  <r>
    <x v="4"/>
    <d v="2025-11-01T00:00:00"/>
    <x v="5"/>
    <n v="1110200"/>
    <s v="PPF - SERPAJ COYHAIQUE"/>
    <x v="6"/>
    <s v="CORPORACIÓN SERVICIO PAZ Y JUSTICIA - SERPAJ CHILE"/>
    <s v="PPF - PROGRAMA DE PREVENCIÓN FOCALIZADA"/>
    <x v="1"/>
    <x v="0"/>
  </r>
  <r>
    <x v="4"/>
    <d v="2026-03-01T00:00:00"/>
    <x v="4"/>
    <n v="1110224"/>
    <s v="PRM - CENIM COCHRANE"/>
    <x v="0"/>
    <s v="FUNDACIÓN MI CASA"/>
    <s v="PRM - PROGRAMA ESPECIALIZADO EN MALTRATO"/>
    <x v="1"/>
    <x v="0"/>
  </r>
  <r>
    <x v="4"/>
    <d v="2026-04-01T00:00:00"/>
    <x v="5"/>
    <n v="1110226"/>
    <s v="PRM - CEPIJ COYHAIQUE"/>
    <x v="44"/>
    <s v="CORPORACIÓN DE OPORTUNIDAD Y ACCIÓN SOLIDARIA OPCIÓN"/>
    <s v="PRM - PROGRAMA ESPECIALIZADO EN MALTRATO"/>
    <x v="1"/>
    <x v="0"/>
  </r>
  <r>
    <x v="4"/>
    <d v="2026-05-01T00:00:00"/>
    <x v="5"/>
    <n v="1110204"/>
    <s v="RLP - RESIDENCIA AYSÉN"/>
    <x v="0"/>
    <s v="FUNDACIÓN MI CASA"/>
    <s v="RLP - RESIDENCIA DE PROTECCIÓN PARA LACTANTES Y PREESCOLARES (con Programa)"/>
    <x v="0"/>
    <x v="0"/>
  </r>
  <r>
    <x v="4"/>
    <d v="2026-05-01T00:00:00"/>
    <x v="4"/>
    <n v="1110200"/>
    <s v="PPF - SERPAJ COYHAIQUE"/>
    <x v="6"/>
    <s v="CORPORACIÓN SERVICIO PAZ Y JUSTICIA - SERPAJ CHILE"/>
    <s v="PPF - PROGRAMA DE PREVENCIÓN FOCALIZADA"/>
    <x v="0"/>
    <x v="0"/>
  </r>
  <r>
    <x v="4"/>
    <d v="2026-06-01T00:00:00"/>
    <x v="4"/>
    <n v="1110199"/>
    <s v="PPF - COCHRANE"/>
    <x v="0"/>
    <s v="FUNDACIÓN MI CASA"/>
    <s v="PPF - PROGRAMA DE PREVENCIÓN FOCALIZADA"/>
    <x v="0"/>
    <x v="0"/>
  </r>
  <r>
    <x v="4"/>
    <d v="2026-06-01T00:00:00"/>
    <x v="4"/>
    <n v="1110224"/>
    <s v="PRM - CENIM COCHRANE"/>
    <x v="0"/>
    <s v="FUNDACIÓN MI CASA"/>
    <s v="PRM - PROGRAMA ESPECIALIZADO EN MALTRATO"/>
    <x v="1"/>
    <x v="0"/>
  </r>
  <r>
    <x v="4"/>
    <d v="2026-07-01T00:00:00"/>
    <x v="3"/>
    <n v="1110223"/>
    <s v="PIE - AYSEN"/>
    <x v="44"/>
    <s v="CORPORACIÓN DE OPORTUNIDAD Y ACCIÓN SOLIDARIA OPCIÓN"/>
    <s v="PIE - PROGRAMA DE INTERVENCION ESPECIALIZADA"/>
    <x v="1"/>
    <x v="0"/>
  </r>
  <r>
    <x v="5"/>
    <d v="2022-01-01T00:00:00"/>
    <x v="0"/>
    <n v="1081222"/>
    <s v="REM - RESIDENCIA MIXTA VIDA PLENA"/>
    <x v="47"/>
    <s v="ORGANIZACIÓN NO GUBERNAMENTAL JUNTOS CREANDO FUTURO"/>
    <s v="REM - RESIDENCIA PROTECCION PARA MAYORES CON PROGRAMA"/>
    <x v="0"/>
    <x v="0"/>
  </r>
  <r>
    <x v="5"/>
    <d v="2022-05-01T00:00:00"/>
    <x v="3"/>
    <n v="1081205"/>
    <s v="REM - SANTA VICTORIA"/>
    <x v="23"/>
    <s v="SOCIEDAD DE ASISTENCIA Y CAPACITACIÓN (ANTES DENOMINADA SOCIEDAD PROTECTORA DE LA INFANCIA)"/>
    <s v="REM - RESIDENCIA PROTECCION PARA MAYORES CON PROGRAMA"/>
    <x v="0"/>
    <x v="0"/>
  </r>
  <r>
    <x v="5"/>
    <d v="2022-06-01T00:00:00"/>
    <x v="1"/>
    <n v="1080971"/>
    <s v="REM - ALDEA MARÍA LORETO"/>
    <x v="48"/>
    <s v="CONGREGACIÓN DEL BUEN PASTOR"/>
    <s v="REM - RESIDENCIA PROTECCION PARA MAYORES CON PROGRAMA"/>
    <x v="1"/>
    <x v="0"/>
  </r>
  <r>
    <x v="5"/>
    <d v="2022-06-01T00:00:00"/>
    <x v="0"/>
    <n v="1081114"/>
    <s v="REM - FARO DE LUZ Y ESPERANZA"/>
    <x v="49"/>
    <s v="CORPORACIÓN METODISTA"/>
    <s v="REM - RESIDENCIA PROTECCION PARA MAYORES CON PROGRAMA"/>
    <x v="0"/>
    <x v="0"/>
  </r>
  <r>
    <x v="5"/>
    <d v="2022-06-01T00:00:00"/>
    <x v="3"/>
    <n v="1080998"/>
    <s v="PRM - AYUN LOS ÁNGELES"/>
    <x v="19"/>
    <s v="CORPORACIÓN DE APOYO A LA NIÑEZ Y JUVENTUD EN RIESGO SOCIAL CORPORACIÓN LLEQUEN"/>
    <s v="PRM - PROGRAMA ESPECIALIZADO EN MALTRATO"/>
    <x v="0"/>
    <x v="0"/>
  </r>
  <r>
    <x v="5"/>
    <d v="2022-06-01T00:00:00"/>
    <x v="3"/>
    <n v="1080982"/>
    <s v="PIE - MALLIN"/>
    <x v="19"/>
    <s v="CORPORACIÓN DE APOYO A LA NIÑEZ Y JUVENTUD EN RIESGO SOCIAL CORPORACIÓN LLEQUEN"/>
    <s v="PIE - PROGRAMA DE INTERVENCION ESPECIALIZADA"/>
    <x v="0"/>
    <x v="0"/>
  </r>
  <r>
    <x v="5"/>
    <d v="2022-06-01T00:00:00"/>
    <x v="3"/>
    <n v="1081224"/>
    <s v="REM - RESIDENCIA DE NIÑAS RAYEN"/>
    <x v="47"/>
    <s v="ORGANIZACIÓN NO GUBERNAMENTAL JUNTOS CREANDO FUTURO"/>
    <s v="REM - RESIDENCIA PROTECCION PARA MAYORES CON PROGRAMA"/>
    <x v="0"/>
    <x v="0"/>
  </r>
  <r>
    <x v="5"/>
    <d v="2022-06-01T00:00:00"/>
    <x v="3"/>
    <n v="1081093"/>
    <s v="REM - CIUDAD DEL NIÑO"/>
    <x v="50"/>
    <s v="FUNDACIÓN CIUDAD DEL NIÑO RICARDO ESPINOSA"/>
    <s v="REM - RESIDENCIA PROTECCION PARA MAYORES CON PROGRAMA"/>
    <x v="0"/>
    <x v="0"/>
  </r>
  <r>
    <x v="5"/>
    <d v="2022-06-01T00:00:00"/>
    <x v="3"/>
    <n v="1080560"/>
    <s v="RPM - CARLOS MACERA"/>
    <x v="50"/>
    <s v="FUNDACIÓN CIUDAD DEL NIÑO RICARDO ESPINOSA"/>
    <s v="RPM - RESIDENCIA DE PROTECCIÓN PARA MAYORES"/>
    <x v="0"/>
    <x v="0"/>
  </r>
  <r>
    <x v="5"/>
    <d v="2022-06-01T00:00:00"/>
    <x v="1"/>
    <n v="1081187"/>
    <s v="RVA - RESIDENCIA FAMILIAR ADOLESCENTES"/>
    <x v="51"/>
    <s v="ILUSTRE MUNICIPALIDAD DE LOS ÁNGELES"/>
    <s v="RVA - RESIDENCIA DE VIDA FAMILIAR PARA ADOLESCENTES"/>
    <x v="0"/>
    <x v="0"/>
  </r>
  <r>
    <x v="5"/>
    <d v="2022-06-01T00:00:00"/>
    <x v="1"/>
    <n v="1081159"/>
    <s v="FAE - ADRA CONCEPCIÓN 4"/>
    <x v="26"/>
    <s v="AGENCIA ADVENTISTA DE DESARROLLO Y RECURSOS ASISTENCIALES (ADRA CHILE)"/>
    <s v="FAE - PROGRAMA DE FAMILIA DE ACOGIDA ESPECIALIZADA"/>
    <x v="0"/>
    <x v="0"/>
  </r>
  <r>
    <x v="5"/>
    <d v="2022-06-01T00:00:00"/>
    <x v="1"/>
    <n v="1081220"/>
    <s v="REM - ALDEAS INFANTILES SOS CONCEPCIÓN"/>
    <x v="4"/>
    <s v="ALDEAS INFANTILES S.O.S. CHILE"/>
    <s v="REM - RESIDENCIA PROTECCION PARA MAYORES CON PROGRAMA"/>
    <x v="0"/>
    <x v="0"/>
  </r>
  <r>
    <x v="5"/>
    <d v="2022-06-01T00:00:00"/>
    <x v="1"/>
    <n v="1081095"/>
    <s v="REM - CASA CENTRAL"/>
    <x v="50"/>
    <s v="FUNDACIÓN CIUDAD DEL NIÑO RICARDO ESPINOSA"/>
    <s v="REM - RESIDENCIA PROTECCION PARA MAYORES CON PROGRAMA"/>
    <x v="1"/>
    <x v="0"/>
  </r>
  <r>
    <x v="5"/>
    <d v="2022-06-01T00:00:00"/>
    <x v="1"/>
    <n v="1080947"/>
    <s v="PRI - SAGRADA FAMILIA"/>
    <x v="23"/>
    <s v="SOCIEDAD DE ASISTENCIA Y CAPACITACIÓN (ANTES DENOMINADA SOCIEDAD PROTECTORA DE LA INFANCIA)"/>
    <s v="PRI - PROGRAMA INTERVENCIÓN Y PREPARACIÓN PARA LA INTEGRACION DE NIÑOS EN FAMILIA ALTERNATIVA"/>
    <x v="1"/>
    <x v="0"/>
  </r>
  <r>
    <x v="5"/>
    <d v="2022-06-01T00:00:00"/>
    <x v="1"/>
    <n v="1081112"/>
    <s v="FAE - ADRA SAN PEDRO DE LA PAZ"/>
    <x v="26"/>
    <s v="AGENCIA ADVENTISTA DE DESARROLLO Y RECURSOS ASISTENCIALES (ADRA CHILE)"/>
    <s v="FAE - PROGRAMA DE FAMILIA DE ACOGIDA ESPECIALIZADA"/>
    <x v="1"/>
    <x v="0"/>
  </r>
  <r>
    <x v="5"/>
    <d v="2022-07-01T00:00:00"/>
    <x v="1"/>
    <n v="1081228"/>
    <s v="PEE - CIUDAD DEL NIÑO CONCEPCIÓN"/>
    <x v="14"/>
    <s v="FUNDACIÓN CIUDAD DEL NIÑO EX CONSEJO DE DEFENSA DEL NIÑO"/>
    <s v="PEE - PROGRAMA EXPLOTACIÓN SEXUAL"/>
    <x v="1"/>
    <x v="0"/>
  </r>
  <r>
    <x v="5"/>
    <d v="2022-07-01T00:00:00"/>
    <x v="1"/>
    <n v="1080904"/>
    <s v="RLP - LLEQUEN LOS ÁNGELES"/>
    <x v="19"/>
    <s v="CORPORACIÓN DE APOYO A LA NIÑEZ Y JUVENTUD EN RIESGO SOCIAL CORPORACIÓN LLEQUEN"/>
    <s v="RLP - RESIDENCIA DE PROTECCIÓN PARA LACTANTES Y PREESCOLARES (con Programa)"/>
    <x v="0"/>
    <x v="0"/>
  </r>
  <r>
    <x v="5"/>
    <d v="2022-07-01T00:00:00"/>
    <x v="0"/>
    <n v="1081097"/>
    <s v="REM - JUAN APOSTOL DE LEBU"/>
    <x v="52"/>
    <s v="FUNDACIÓN SOCIAL NOVO MILLENNIO"/>
    <s v="REM - RESIDENCIA PROTECCION PARA MAYORES CON PROGRAMA"/>
    <x v="0"/>
    <x v="0"/>
  </r>
  <r>
    <x v="5"/>
    <d v="2022-07-01T00:00:00"/>
    <x v="3"/>
    <n v="1080928"/>
    <s v="REM - LAS GAVIOTAS"/>
    <x v="53"/>
    <s v="FUNDACIÓN HOGARES DE MENORES VERBO DIVINO"/>
    <s v="REM - RESIDENCIA PROTECCION PARA MAYORES CON PROGRAMA"/>
    <x v="1"/>
    <x v="0"/>
  </r>
  <r>
    <x v="5"/>
    <d v="2022-07-01T00:00:00"/>
    <x v="1"/>
    <n v="1081211"/>
    <s v="REM - MANOS ABIERTAS DE CURANILAHUE"/>
    <x v="52"/>
    <s v="FUNDACIÓN SOCIAL NOVO MILLENNIO"/>
    <s v="REM - RESIDENCIA PROTECCION PARA MAYORES CON PROGRAMA"/>
    <x v="1"/>
    <x v="0"/>
  </r>
  <r>
    <x v="5"/>
    <d v="2022-08-01T00:00:00"/>
    <x v="1"/>
    <n v="1081184"/>
    <s v="PIE - CIUDAD DEL NIÑO CONCEPCIÓN"/>
    <x v="14"/>
    <s v="FUNDACIÓN CIUDAD DEL NIÑO EX CONSEJO DE DEFENSA DEL NIÑO"/>
    <s v="PIE - PROGRAMA DE INTERVENCION ESPECIALIZADA"/>
    <x v="1"/>
    <x v="0"/>
  </r>
  <r>
    <x v="5"/>
    <d v="2022-08-01T00:00:00"/>
    <x v="1"/>
    <n v="1081170"/>
    <s v="PAS - CONCEPCIÓN"/>
    <x v="44"/>
    <s v="CORPORACIÓN DE OPORTUNIDAD Y ACCIÓN SOLIDARIA OPCIÓN"/>
    <s v="PAS - PROGRAMA ESPECIALIZADO PARA AGRESORES SEXUALES"/>
    <x v="1"/>
    <x v="0"/>
  </r>
  <r>
    <x v="5"/>
    <d v="2022-08-01T00:00:00"/>
    <x v="1"/>
    <n v="1081162"/>
    <s v="PDC - LLEQUEN LOS ÁNGELES"/>
    <x v="19"/>
    <s v="CORPORACIÓN DE APOYO A LA NIÑEZ Y JUVENTUD EN RIESGO SOCIAL CORPORACIÓN LLEQUEN"/>
    <s v="PDC - PROGRAMA ESPECIALIZADO EN DROGAS (24 H)"/>
    <x v="1"/>
    <x v="0"/>
  </r>
  <r>
    <x v="5"/>
    <d v="2022-08-01T00:00:00"/>
    <x v="1"/>
    <n v="1080987"/>
    <s v="PRM - REFUGIO ESPERANZA TOME"/>
    <x v="54"/>
    <s v="CORPORACIÓN PARA LA ATENCIÓN INTEGRAL DEL MALTRATO AL MENOR, EN LA REGIÓN DEL BIO BIO"/>
    <s v="PRM - PROGRAMA ESPECIALIZADO EN MALTRATO"/>
    <x v="1"/>
    <x v="0"/>
  </r>
  <r>
    <x v="5"/>
    <d v="2022-08-01T00:00:00"/>
    <x v="1"/>
    <n v="1081230"/>
    <s v="PPF - EL CONQUISTADOR DE YUMBEL"/>
    <x v="55"/>
    <s v="O.N.G DE DESARROLLO CORPORACIÓN DE DESARROLLO SOCIAL EL CONQUISTADOR"/>
    <s v="PPF - PROGRAMA DE PREVENCIÓN FOCALIZADA"/>
    <x v="1"/>
    <x v="0"/>
  </r>
  <r>
    <x v="5"/>
    <d v="2022-09-01T00:00:00"/>
    <x v="3"/>
    <n v="1081184"/>
    <s v="PIE - CIUDAD DEL NIÑO CONCEPCIÓN"/>
    <x v="14"/>
    <s v="FUNDACIÓN CIUDAD DEL NIÑO EX CONSEJO DE DEFENSA DEL NIÑO"/>
    <s v="PIE - PROGRAMA DE INTERVENCION ESPECIALIZADA"/>
    <x v="1"/>
    <x v="0"/>
  </r>
  <r>
    <x v="5"/>
    <d v="2022-09-01T00:00:00"/>
    <x v="1"/>
    <n v="1081209"/>
    <s v="FAE - LLEQUEN ARAUCO"/>
    <x v="19"/>
    <s v="CORPORACIÓN DE APOYO A LA NIÑEZ Y JUVENTUD EN RIESGO SOCIAL CORPORACIÓN LLEQUEN"/>
    <s v="FAE - PROGRAMA DE FAMILIA DE ACOGIDA ESPECIALIZADA"/>
    <x v="0"/>
    <x v="0"/>
  </r>
  <r>
    <x v="5"/>
    <d v="2022-09-01T00:00:00"/>
    <x v="3"/>
    <n v="1080921"/>
    <s v="REM - ABRAZO DE NIÑOS"/>
    <x v="54"/>
    <s v="CORPORACIÓN PARA LA ATENCIÓN INTEGRAL DEL MALTRATO AL MENOR, EN LA REGIÓN DEL BIO BIO"/>
    <s v="REM - RESIDENCIA PROTECCION PARA MAYORES CON PROGRAMA"/>
    <x v="1"/>
    <x v="0"/>
  </r>
  <r>
    <x v="5"/>
    <d v="2022-09-01T00:00:00"/>
    <x v="3"/>
    <n v="1081215"/>
    <s v="REM - SANTA MARÍA DE LOS ÁNGELES"/>
    <x v="3"/>
    <s v="MARÍA AYUDA CORPORACIÓN DE BENEFICENCIA"/>
    <s v="REM - RESIDENCIA PROTECCION PARA MAYORES CON PROGRAMA"/>
    <x v="1"/>
    <x v="0"/>
  </r>
  <r>
    <x v="5"/>
    <d v="2022-10-01T00:00:00"/>
    <x v="1"/>
    <n v="1081239"/>
    <s v="FAE - ADRA CONCEPCIÓN 1"/>
    <x v="26"/>
    <s v="AGENCIA ADVENTISTA DE DESARROLLO Y RECURSOS ASISTENCIALES (ADRA CHILE)"/>
    <s v="FAE - PROGRAMA DE FAMILIA DE ACOGIDA ESPECIALIZADA"/>
    <x v="1"/>
    <x v="0"/>
  </r>
  <r>
    <x v="5"/>
    <d v="2022-11-01T00:00:00"/>
    <x v="3"/>
    <n v="1081226"/>
    <s v="REM - RESIDENCIA DE HOMBRES TREMUN"/>
    <x v="47"/>
    <s v="ORGANIZACIÓN NO GUBERNAMENTAL JUNTOS CREANDO FUTURO"/>
    <s v="REM - RESIDENCIA PROTECCION PARA MAYORES CON PROGRAMA"/>
    <x v="0"/>
    <x v="0"/>
  </r>
  <r>
    <x v="5"/>
    <d v="2022-11-01T00:00:00"/>
    <x v="1"/>
    <n v="1081159"/>
    <s v="FAE - ADRA CONCEPCIÓN 4"/>
    <x v="26"/>
    <s v="AGENCIA ADVENTISTA DE DESARROLLO Y RECURSOS ASISTENCIALES (ADRA CHILE)"/>
    <s v="FAE - PROGRAMA DE FAMILIA DE ACOGIDA ESPECIALIZADA"/>
    <x v="1"/>
    <x v="0"/>
  </r>
  <r>
    <x v="5"/>
    <d v="2022-11-01T00:00:00"/>
    <x v="1"/>
    <n v="1081157"/>
    <s v="FAE - ADRA CONCEPCIÓN 3"/>
    <x v="26"/>
    <s v="AGENCIA ADVENTISTA DE DESARROLLO Y RECURSOS ASISTENCIALES (ADRA CHILE)"/>
    <s v="FAE - PROGRAMA DE FAMILIA DE ACOGIDA ESPECIALIZADA"/>
    <x v="1"/>
    <x v="0"/>
  </r>
  <r>
    <x v="5"/>
    <d v="2022-11-01T00:00:00"/>
    <x v="1"/>
    <n v="1081241"/>
    <s v="FAE - ADRA CONCEPCIÓN 2"/>
    <x v="26"/>
    <s v="AGENCIA ADVENTISTA DE DESARROLLO Y RECURSOS ASISTENCIALES (ADRA CHILE)"/>
    <s v="FAE - PROGRAMA DE FAMILIA DE ACOGIDA ESPECIALIZADA"/>
    <x v="1"/>
    <x v="0"/>
  </r>
  <r>
    <x v="5"/>
    <d v="2022-12-01T00:00:00"/>
    <x v="1"/>
    <n v="1081114"/>
    <s v="REM - FARO DE LUZ Y ESPERANZA"/>
    <x v="49"/>
    <s v="CORPORACIÓN METODISTA"/>
    <s v="REM - RESIDENCIA PROTECCION PARA MAYORES CON PROGRAMA"/>
    <x v="0"/>
    <x v="0"/>
  </r>
  <r>
    <x v="5"/>
    <d v="2022-12-01T00:00:00"/>
    <x v="1"/>
    <n v="1081220"/>
    <s v="REM - ALDEAS INFANTILES SOS CONCEPCIÓN"/>
    <x v="4"/>
    <s v="ALDEAS INFANTILES S.O.S. CHILE"/>
    <s v="REM - RESIDENCIA PROTECCION PARA MAYORES CON PROGRAMA"/>
    <x v="0"/>
    <x v="0"/>
  </r>
  <r>
    <x v="5"/>
    <d v="2022-12-01T00:00:00"/>
    <x v="1"/>
    <n v="1081108"/>
    <s v="REM - RESIDENCIA CIUDAD DEL NIÑO LOS ÁNGELES"/>
    <x v="14"/>
    <s v="FUNDACIÓN CIUDAD DEL NIÑO EX CONSEJO DE DEFENSA DEL NIÑO"/>
    <s v="REM - RESIDENCIA PROTECCION PARA MAYORES CON PROGRAMA"/>
    <x v="0"/>
    <x v="0"/>
  </r>
  <r>
    <x v="5"/>
    <d v="2022-12-01T00:00:00"/>
    <x v="1"/>
    <n v="1081177"/>
    <s v="PPF - VIVIENDO EN FAMILIA TALCAHUANO 1"/>
    <x v="23"/>
    <s v="SOCIEDAD DE ASISTENCIA Y CAPACITACIÓN (ANTES DENOMINADA SOCIEDAD PROTECTORA DE LA INFANCIA)"/>
    <s v="PPF - PROGRAMA DE PREVENCIÓN FOCALIZADA"/>
    <x v="0"/>
    <x v="0"/>
  </r>
  <r>
    <x v="5"/>
    <d v="2022-12-01T00:00:00"/>
    <x v="1"/>
    <n v="1081218"/>
    <s v="FAE - ADRA LOS ÁNGELES"/>
    <x v="26"/>
    <s v="AGENCIA ADVENTISTA DE DESARROLLO Y RECURSOS ASISTENCIALES (ADRA CHILE)"/>
    <s v="FAE - PROGRAMA DE FAMILIA DE ACOGIDA ESPECIALIZADA"/>
    <x v="1"/>
    <x v="0"/>
  </r>
  <r>
    <x v="5"/>
    <d v="2023-01-01T00:00:00"/>
    <x v="3"/>
    <n v="1081187"/>
    <s v="RVA - RESIDENCIA FAMILIAR ADOLESCENTES"/>
    <x v="51"/>
    <s v="ILUSTRE MUNICIPALIDAD DE LOS ÁNGELES"/>
    <s v="RVA - RESIDENCIA DE VIDA FAMILIAR PARA ADOLESCENTES"/>
    <x v="0"/>
    <x v="0"/>
  </r>
  <r>
    <x v="5"/>
    <d v="2023-02-01T00:00:00"/>
    <x v="1"/>
    <n v="1081264"/>
    <s v="REM - RESIDENCIA ALDEAS MARÍA LORETO"/>
    <x v="48"/>
    <s v="CONGREGACIÓN DEL BUEN PASTOR"/>
    <s v="REM - RESIDENCIA PROTECCION PARA MAYORES CON PROGRAMA"/>
    <x v="0"/>
    <x v="0"/>
  </r>
  <r>
    <x v="5"/>
    <d v="2023-05-01T00:00:00"/>
    <x v="0"/>
    <n v="1081146"/>
    <s v="PPF - CIUDAD DEL NIÑO CORONEL SUR"/>
    <x v="14"/>
    <s v="FUNDACIÓN CIUDAD DEL NIÑO EX CONSEJO DE DEFENSA DEL NIÑO"/>
    <s v="PPF - PROGRAMA DE PREVENCIÓN FOCALIZADA"/>
    <x v="1"/>
    <x v="0"/>
  </r>
  <r>
    <x v="5"/>
    <d v="2023-07-01T00:00:00"/>
    <x v="3"/>
    <n v="1081130"/>
    <s v="PPF - TIRUA"/>
    <x v="0"/>
    <s v="FUNDACIÓN MI CASA"/>
    <s v="PPF - PROGRAMA DE PREVENCIÓN FOCALIZADA"/>
    <x v="0"/>
    <x v="0"/>
  </r>
  <r>
    <x v="5"/>
    <d v="2023-08-01T00:00:00"/>
    <x v="3"/>
    <n v="1081281"/>
    <s v="FAE - CONCEPCIÓN III"/>
    <x v="0"/>
    <s v="FUNDACIÓN MI CASA"/>
    <s v="FAE - PROGRAMA DE FAMILIA DE ACOGIDA ESPECIALIZADA"/>
    <x v="1"/>
    <x v="0"/>
  </r>
  <r>
    <x v="5"/>
    <d v="2023-09-01T00:00:00"/>
    <x v="3"/>
    <n v="1081151"/>
    <s v="PIE - FUNDACIÓN DEM CORONEL"/>
    <x v="9"/>
    <s v="FUNDACIÓN NACIONAL PARA LA DEFENSA ECOLOGICA DEL MENOR DE EDAD FUNDACIÓN (DEM)"/>
    <s v="PIE - PROGRAMA DE INTERVENCION ESPECIALIZADA"/>
    <x v="1"/>
    <x v="0"/>
  </r>
  <r>
    <x v="5"/>
    <d v="2023-09-01T00:00:00"/>
    <x v="3"/>
    <n v="1081215"/>
    <s v="REM - SANTA MARÍA DE LOS ÁNGELES"/>
    <x v="3"/>
    <s v="MARÍA AYUDA CORPORACIÓN DE BENEFICENCIA"/>
    <s v="REM - RESIDENCIA PROTECCION PARA MAYORES CON PROGRAMA"/>
    <x v="1"/>
    <x v="0"/>
  </r>
  <r>
    <x v="5"/>
    <d v="2023-10-01T00:00:00"/>
    <x v="3"/>
    <n v="1081238"/>
    <s v="PRM - CIUDAD DEL NIÑO CHIGUAYANTE"/>
    <x v="14"/>
    <s v="FUNDACIÓN CIUDAD DEL NIÑO EX CONSEJO DE DEFENSA DEL NIÑO"/>
    <s v="PRM - PROGRAMA ESPECIALIZADO EN MALTRATO"/>
    <x v="1"/>
    <x v="0"/>
  </r>
  <r>
    <x v="5"/>
    <d v="2023-10-01T00:00:00"/>
    <x v="3"/>
    <n v="1081231"/>
    <s v="PPF - PITRE RAYUN"/>
    <x v="19"/>
    <s v="CORPORACIÓN DE APOYO A LA NIÑEZ Y JUVENTUD EN RIESGO SOCIAL CORPORACIÓN LLEQUEN"/>
    <s v="PPF - PROGRAMA DE PREVENCIÓN FOCALIZADA"/>
    <x v="1"/>
    <x v="0"/>
  </r>
  <r>
    <x v="5"/>
    <d v="2023-10-01T00:00:00"/>
    <x v="0"/>
    <n v="1081215"/>
    <s v="REM - SANTA MARÍA DE LOS ÁNGELES"/>
    <x v="3"/>
    <s v="MARÍA AYUDA CORPORACIÓN DE BENEFICENCIA"/>
    <s v="REM - RESIDENCIA PROTECCION PARA MAYORES CON PROGRAMA"/>
    <x v="1"/>
    <x v="0"/>
  </r>
  <r>
    <x v="5"/>
    <d v="2023-11-01T00:00:00"/>
    <x v="3"/>
    <n v="1081149"/>
    <s v="PIE - AYEN"/>
    <x v="52"/>
    <s v="FUNDACIÓN SOCIAL NOVO MILLENNIO"/>
    <s v="PIE - PROGRAMA DE INTERVENCION ESPECIALIZADA"/>
    <x v="0"/>
    <x v="0"/>
  </r>
  <r>
    <x v="5"/>
    <d v="2023-12-01T00:00:00"/>
    <x v="3"/>
    <n v="1081170"/>
    <s v="PAS - CONCEPCIÓN"/>
    <x v="44"/>
    <s v="CORPORACIÓN DE OPORTUNIDAD Y ACCIÓN SOLIDARIA OPCIÓN"/>
    <s v="PAS - PROGRAMA ESPECIALIZADO PARA AGRESORES SEXUALES"/>
    <x v="0"/>
    <x v="0"/>
  </r>
  <r>
    <x v="5"/>
    <d v="2024-02-01T00:00:00"/>
    <x v="4"/>
    <n v="1081234"/>
    <s v="RVA - RFA NATIVIDAD DE MARÍA"/>
    <x v="50"/>
    <s v="FUNDACIÓN CIUDAD DEL NIÑO RICARDO ESPINOSA"/>
    <s v="RVA - RESIDENCIA DE VIDA FAMILIAR PARA ADOLESCENTES"/>
    <x v="1"/>
    <x v="0"/>
  </r>
  <r>
    <x v="5"/>
    <d v="2024-02-01T00:00:00"/>
    <x v="4"/>
    <n v="1081316"/>
    <s v="PRM - SAN PEDRO"/>
    <x v="50"/>
    <s v="FUNDACIÓN CIUDAD DEL NIÑO RICARDO ESPINOSA"/>
    <s v="PRM - PROGRAMA ESPECIALIZADO EN MALTRATO"/>
    <x v="1"/>
    <x v="0"/>
  </r>
  <r>
    <x v="5"/>
    <d v="2024-02-01T00:00:00"/>
    <x v="4"/>
    <n v="1081139"/>
    <s v="PPF - VIVIENDO EN FAMILIA TALCAHUANO"/>
    <x v="23"/>
    <s v="SOCIEDAD DE ASISTENCIA Y CAPACITACIÓN (ANTES DENOMINADA SOCIEDAD PROTECTORA DE LA INFANCIA)"/>
    <s v="PPF - PROGRAMA DE PREVENCIÓN FOCALIZADA"/>
    <x v="1"/>
    <x v="0"/>
  </r>
  <r>
    <x v="5"/>
    <d v="2024-02-01T00:00:00"/>
    <x v="4"/>
    <n v="1081300"/>
    <s v="REM - HOGAR PIUKEYEN"/>
    <x v="56"/>
    <s v="FUNDACIÓN REÑMA"/>
    <s v="REM - RESIDENCIA PROTECCION PARA MAYORES CON PROGRAMA"/>
    <x v="1"/>
    <x v="0"/>
  </r>
  <r>
    <x v="5"/>
    <d v="2024-03-11T00:00:00"/>
    <x v="4"/>
    <n v="1081207"/>
    <s v="REM - MARÍA GORETTI"/>
    <x v="50"/>
    <s v="FUNDACIÓN CIUDAD DEL NIÑO RICARDO ESPINOSA"/>
    <s v="REM - RESIDENCIA PROTECCION PARA MAYORES CON PROGRAMA"/>
    <x v="1"/>
    <x v="0"/>
  </r>
  <r>
    <x v="5"/>
    <d v="2024-03-11T00:00:00"/>
    <x v="4"/>
    <n v="1081205"/>
    <s v="REM - SANTA VICTORIA"/>
    <x v="23"/>
    <s v="SOCIEDAD DE ASISTENCIA Y CAPACITACIÓN (ANTES DENOMINADA SOCIEDAD PROTECTORA DE LA INFANCIA)"/>
    <s v="REM - RESIDENCIA PROTECCION PARA MAYORES CON PROGRAMA"/>
    <x v="1"/>
    <x v="0"/>
  </r>
  <r>
    <x v="5"/>
    <d v="2024-03-13T00:00:00"/>
    <x v="4"/>
    <n v="1081347"/>
    <s v="REM - FARO DE LUZ Y ESPERANZA"/>
    <x v="49"/>
    <s v="CORPORACIÓN METODISTA"/>
    <s v="REM - RESIDENCIA PROTECCION PARA MAYORES CON PROGRAMA"/>
    <x v="1"/>
    <x v="0"/>
  </r>
  <r>
    <x v="5"/>
    <d v="2024-03-22T00:00:00"/>
    <x v="4"/>
    <n v="1081313"/>
    <s v="PRM - SAGRADO CORAZON"/>
    <x v="50"/>
    <s v="FUNDACIÓN CIUDAD DEL NIÑO RICARDO ESPINOSA"/>
    <s v="PRM - PROGRAMA ESPECIALIZADO EN MALTRATO"/>
    <x v="1"/>
    <x v="0"/>
  </r>
  <r>
    <x v="5"/>
    <d v="2024-03-22T00:00:00"/>
    <x v="4"/>
    <n v="1081318"/>
    <s v="PRM - LAURA VICUÑA"/>
    <x v="50"/>
    <s v="FUNDACIÓN CIUDAD DEL NIÑO RICARDO ESPINOSA"/>
    <s v="PRM - PROGRAMA ESPECIALIZADO EN MALTRATO"/>
    <x v="1"/>
    <x v="0"/>
  </r>
  <r>
    <x v="5"/>
    <d v="2024-03-22T00:00:00"/>
    <x v="4"/>
    <n v="1081295"/>
    <s v="PIE - CONCEPCIÓN"/>
    <x v="44"/>
    <s v="CORPORACIÓN DE OPORTUNIDAD Y ACCIÓN SOLIDARIA OPCIÓN"/>
    <s v="PIE - PROGRAMA DE INTERVENCION ESPECIALIZADA"/>
    <x v="1"/>
    <x v="0"/>
  </r>
  <r>
    <x v="5"/>
    <d v="2024-04-04T00:00:00"/>
    <x v="4"/>
    <n v="1081279"/>
    <s v="FAE - LLEQUEN 2 LOS ÁNGELES"/>
    <x v="19"/>
    <s v="CORPORACIÓN DE APOYO A LA NIÑEZ Y JUVENTUD EN RIESGO SOCIAL CORPORACIÓN LLEQUEN"/>
    <s v="FAE - PROGRAMA DE FAMILIA DE ACOGIDA ESPECIALIZADA"/>
    <x v="1"/>
    <x v="0"/>
  </r>
  <r>
    <x v="5"/>
    <d v="2024-04-05T00:00:00"/>
    <x v="4"/>
    <n v="1081232"/>
    <s v="REM - HOGAR BUEN PASTOR CONCEPCIÓN"/>
    <x v="48"/>
    <s v="CONGREGACIÓN DEL BUEN PASTOR"/>
    <s v="REM - RESIDENCIA PROTECCION PARA MAYORES CON PROGRAMA"/>
    <x v="0"/>
    <x v="0"/>
  </r>
  <r>
    <x v="5"/>
    <d v="2024-04-05T00:00:00"/>
    <x v="4"/>
    <n v="1081274"/>
    <s v="FAE - CRESERES ARAUCO"/>
    <x v="8"/>
    <s v="FUNDACIÓN CRESERES"/>
    <s v="FAE - PROGRAMA DE FAMILIA DE ACOGIDA ESPECIALIZADA"/>
    <x v="0"/>
    <x v="0"/>
  </r>
  <r>
    <x v="5"/>
    <d v="2024-04-22T00:00:00"/>
    <x v="4"/>
    <n v="1081224"/>
    <s v="REM - RESIDENCIA DE NIÑAS RAYEN"/>
    <x v="47"/>
    <s v="ORGANIZACIÓN NO GUBERNAMENTAL JUNTOS CREANDO FUTURO"/>
    <s v="REM - RESIDENCIA PROTECCION PARA MAYORES CON PROGRAMA"/>
    <x v="0"/>
    <x v="0"/>
  </r>
  <r>
    <x v="5"/>
    <d v="2024-04-22T00:00:00"/>
    <x v="4"/>
    <n v="1081226"/>
    <s v="REM - RESIDENCIA DE HOMBRES TREMUN"/>
    <x v="47"/>
    <s v="ORGANIZACIÓN NO GUBERNAMENTAL JUNTOS CREANDO FUTURO"/>
    <s v="REM - RESIDENCIA PROTECCION PARA MAYORES CON PROGRAMA"/>
    <x v="0"/>
    <x v="0"/>
  </r>
  <r>
    <x v="5"/>
    <d v="2024-05-01T00:00:00"/>
    <x v="4"/>
    <n v="1081168"/>
    <s v="PIE - 24 HORAS LOS ÁNGELES"/>
    <x v="2"/>
    <s v="FUNDACIÓN TIERRA DE ESPERANZA"/>
    <s v="PIE - PROGRAMA DE INTERVENCION ESPECIALIZADA"/>
    <x v="1"/>
    <x v="0"/>
  </r>
  <r>
    <x v="5"/>
    <d v="2024-05-06T00:00:00"/>
    <x v="4"/>
    <n v="1081159"/>
    <s v="FAE - ADRA CONCEPCIÓN 4"/>
    <x v="26"/>
    <s v="AGENCIA ADVENTISTA DE DESARROLLO Y RECURSOS ASISTENCIALES (ADRA CHILE)"/>
    <s v="FAE - PROGRAMA DE FAMILIA DE ACOGIDA ESPECIALIZADA"/>
    <x v="1"/>
    <x v="0"/>
  </r>
  <r>
    <x v="5"/>
    <d v="2024-05-14T00:00:00"/>
    <x v="4"/>
    <n v="1081153"/>
    <s v="PPF - UMBRAL CHIGUAYANTE UNO"/>
    <x v="54"/>
    <s v="CORPORACIÓN PARA LA ATENCIÓN INTEGRAL DEL MALTRATO AL MENOR, EN LA REGIÓN DEL BIO BIO"/>
    <s v="PPF - PROGRAMA DE PREVENCIÓN FOCALIZADA"/>
    <x v="0"/>
    <x v="0"/>
  </r>
  <r>
    <x v="5"/>
    <d v="2024-05-22T00:00:00"/>
    <x v="4"/>
    <n v="1081344"/>
    <s v="DCE - ASISTE CURANILAHUE"/>
    <x v="27"/>
    <s v="FUNDACIÓN ASISTE"/>
    <s v="DCE - DIAGNOSTICO CLINICO ESPECIALIZADO"/>
    <x v="0"/>
    <x v="0"/>
  </r>
  <r>
    <x v="5"/>
    <d v="2024-06-06T00:00:00"/>
    <x v="4"/>
    <n v="1081325"/>
    <s v="DCE - ASISTE CONCEPCIÓN FLORIDA"/>
    <x v="27"/>
    <s v="FUNDACIÓN ASISTE"/>
    <s v="DCE - DIAGNOSTICO CLINICO ESPECIALIZADO"/>
    <x v="0"/>
    <x v="0"/>
  </r>
  <r>
    <x v="5"/>
    <d v="2024-06-06T00:00:00"/>
    <x v="4"/>
    <n v="1081345"/>
    <s v="DCE - ASISTE CONCEPCIÓN II"/>
    <x v="27"/>
    <s v="FUNDACIÓN ASISTE"/>
    <s v="DCE - DIAGNOSTICO CLINICO ESPECIALIZADO"/>
    <x v="0"/>
    <x v="0"/>
  </r>
  <r>
    <x v="5"/>
    <d v="2024-06-06T00:00:00"/>
    <x v="4"/>
    <n v="1081343"/>
    <s v="DCE - ASISTE CAÑETE"/>
    <x v="27"/>
    <s v="FUNDACIÓN ASISTE"/>
    <s v="DCE - DIAGNOSTICO CLINICO ESPECIALIZADO"/>
    <x v="0"/>
    <x v="0"/>
  </r>
  <r>
    <x v="5"/>
    <d v="2024-06-19T00:00:00"/>
    <x v="4"/>
    <n v="1081207"/>
    <s v="REM - MARÍA GORETTI"/>
    <x v="50"/>
    <s v="FUNDACIÓN CIUDAD DEL NIÑO RICARDO ESPINOSA"/>
    <s v="REM - RESIDENCIA PROTECCION PARA MAYORES CON PROGRAMA"/>
    <x v="1"/>
    <x v="0"/>
  </r>
  <r>
    <x v="5"/>
    <d v="2024-07-08T00:00:00"/>
    <x v="5"/>
    <n v="1081264"/>
    <s v="REM - RESIDENCIA ALDEAS MARÍA LORETO"/>
    <x v="48"/>
    <s v="CONGREGACIÓN DEL BUEN PASTOR"/>
    <s v="REM - RESIDENCIA PROTECCION PARA MAYORES CON PROGRAMA"/>
    <x v="1"/>
    <x v="0"/>
  </r>
  <r>
    <x v="5"/>
    <d v="2024-07-08T00:00:00"/>
    <x v="5"/>
    <n v="1081330"/>
    <s v="RLP - RESIDENCIA DE PROTECCIÓN PARA LACTANTES Y PREESCOLARES AYUN"/>
    <x v="19"/>
    <s v="CORPORACIÓN DE APOYO A LA NIÑEZ Y JUVENTUD EN RIESGO SOCIAL CORPORACIÓN LLEQUEN"/>
    <s v="RLP - RESIDENCIA DE PROTECCIÓN PARA LACTANTES Y PREESCOLARES (con Programa)"/>
    <x v="1"/>
    <x v="0"/>
  </r>
  <r>
    <x v="5"/>
    <d v="2024-07-08T00:00:00"/>
    <x v="4"/>
    <n v="1081297"/>
    <s v="PRM - REFUGIO ESPERANZA TOMÉ"/>
    <x v="54"/>
    <s v="CORPORACIÓN PARA LA ATENCIÓN INTEGRAL DEL MALTRATO AL MENOR, EN LA REGIÓN DEL BIO BIO"/>
    <s v="PRM - PROGRAMA ESPECIALIZADO EN MALTRATO"/>
    <x v="1"/>
    <x v="0"/>
  </r>
  <r>
    <x v="5"/>
    <d v="2024-07-08T00:00:00"/>
    <x v="5"/>
    <n v="1081275"/>
    <s v="FAE - CRESERES LOS ÁNGELES"/>
    <x v="8"/>
    <s v="FUNDACIÓN CRESERES"/>
    <s v="FAE - PROGRAMA DE FAMILIA DE ACOGIDA ESPECIALIZADA"/>
    <x v="1"/>
    <x v="0"/>
  </r>
  <r>
    <x v="5"/>
    <d v="2024-08-01T00:00:00"/>
    <x v="4"/>
    <n v="1081327"/>
    <s v="DCE - IYI"/>
    <x v="12"/>
    <s v="FUNDACIÓN PRODERE"/>
    <s v="DCE - DIAGNOSTICO CLINICO ESPECIALIZADO"/>
    <x v="0"/>
    <x v="0"/>
  </r>
  <r>
    <x v="5"/>
    <d v="2024-08-19T00:00:00"/>
    <x v="4"/>
    <n v="1081278"/>
    <s v="FAE - AYÚN LOS ÁNGELES"/>
    <x v="19"/>
    <s v="CORPORACIÓN DE APOYO A LA NIÑEZ Y JUVENTUD EN RIESGO SOCIAL CORPORACIÓN LLEQUEN"/>
    <s v="FAE - PROGRAMA DE FAMILIA DE ACOGIDA ESPECIALIZADA"/>
    <x v="1"/>
    <x v="0"/>
  </r>
  <r>
    <x v="5"/>
    <d v="2024-08-19T00:00:00"/>
    <x v="4"/>
    <n v="1081097"/>
    <s v="REM - JUAN APOSTOL DE LEBU"/>
    <x v="52"/>
    <s v="FUNDACIÓN SOCIAL NOVO MILLENNIO"/>
    <s v="REM - RESIDENCIA PROTECCION PARA MAYORES CON PROGRAMA"/>
    <x v="0"/>
    <x v="0"/>
  </r>
  <r>
    <x v="5"/>
    <d v="2024-08-19T00:00:00"/>
    <x v="4"/>
    <n v="1081277"/>
    <s v="FAE - CRESERES TALCAHUANO"/>
    <x v="8"/>
    <s v="FUNDACIÓN CRESERES"/>
    <s v="FAE - PROGRAMA DE FAMILIA DE ACOGIDA ESPECIALIZADA"/>
    <x v="1"/>
    <x v="0"/>
  </r>
  <r>
    <x v="5"/>
    <d v="2024-09-03T00:00:00"/>
    <x v="5"/>
    <n v="1081268"/>
    <s v="RVA - CASA CENTRAL"/>
    <x v="50"/>
    <s v="FUNDACIÓN CIUDAD DEL NIÑO RICARDO ESPINOSA"/>
    <s v="RVA - RESIDENCIA DE VIDA FAMILIAR PARA ADOLESCENTES"/>
    <x v="1"/>
    <x v="0"/>
  </r>
  <r>
    <x v="5"/>
    <d v="2024-09-23T00:00:00"/>
    <x v="4"/>
    <n v="1081183"/>
    <s v="PIE - CIUDAD DEL NIÑO SAN PEDRO DE LA PAZ"/>
    <x v="14"/>
    <s v="FUNDACIÓN CIUDAD DEL NIÑO EX CONSEJO DE DEFENSA DEL NIÑO"/>
    <s v="PIE - PROGRAMA DE INTERVENCION ESPECIALIZADA"/>
    <x v="1"/>
    <x v="0"/>
  </r>
  <r>
    <x v="5"/>
    <d v="2024-09-23T00:00:00"/>
    <x v="4"/>
    <n v="1081280"/>
    <s v="FAE - AYUN 2 LOS ÁNGELES"/>
    <x v="19"/>
    <s v="CORPORACIÓN DE APOYO A LA NIÑEZ Y JUVENTUD EN RIESGO SOCIAL CORPORACIÓN LLEQUEN"/>
    <s v="FAE - PROGRAMA DE FAMILIA DE ACOGIDA ESPECIALIZADA"/>
    <x v="1"/>
    <x v="0"/>
  </r>
  <r>
    <x v="5"/>
    <d v="2024-10-09T00:00:00"/>
    <x v="4"/>
    <n v="1081209"/>
    <s v="FAE - LLEQUEN ARAUCO"/>
    <x v="19"/>
    <s v="CORPORACIÓN DE APOYO A LA NIÑEZ Y JUVENTUD EN RIESGO SOCIAL CORPORACIÓN LLEQUEN"/>
    <s v="FAE - PROGRAMA DE FAMILIA DE ACOGIDA ESPECIALIZADA"/>
    <x v="0"/>
    <x v="0"/>
  </r>
  <r>
    <x v="5"/>
    <d v="2024-10-09T00:00:00"/>
    <x v="4"/>
    <n v="1081335"/>
    <s v="DCE - LOS ÁNGELES"/>
    <x v="42"/>
    <s v="FUNDACIÓN TRABAJO CON SENTIDO"/>
    <s v="DCE - DIAGNOSTICO CLINICO ESPECIALIZADO"/>
    <x v="1"/>
    <x v="0"/>
  </r>
  <r>
    <x v="5"/>
    <d v="2024-10-21T00:00:00"/>
    <x v="4"/>
    <n v="1081211"/>
    <s v="REM - MANOS ABIERTAS DE CURANILAHUE"/>
    <x v="52"/>
    <s v="FUNDACIÓN SOCIAL NOVO MILLENNIO"/>
    <s v="REM - RESIDENCIA PROTECCION PARA MAYORES CON PROGRAMA"/>
    <x v="1"/>
    <x v="0"/>
  </r>
  <r>
    <x v="5"/>
    <d v="2024-10-25T00:00:00"/>
    <x v="4"/>
    <n v="1081157"/>
    <s v="FAE - ADRA CONCEPCIÓN 3"/>
    <x v="26"/>
    <s v="AGENCIA ADVENTISTA DE DESARROLLO Y RECURSOS ASISTENCIALES (ADRA CHILE)"/>
    <s v="FAE - PROGRAMA DE FAMILIA DE ACOGIDA ESPECIALIZADA"/>
    <x v="1"/>
    <x v="0"/>
  </r>
  <r>
    <x v="5"/>
    <d v="2024-10-25T00:00:00"/>
    <x v="4"/>
    <n v="1081239"/>
    <s v="FAE - ADRA CONCEPCIÓN 1"/>
    <x v="26"/>
    <s v="AGENCIA ADVENTISTA DE DESARROLLO Y RECURSOS ASISTENCIALES (ADRA CHILE)"/>
    <s v="FAE - PROGRAMA DE FAMILIA DE ACOGIDA ESPECIALIZADA"/>
    <x v="0"/>
    <x v="0"/>
  </r>
  <r>
    <x v="5"/>
    <d v="2024-11-01T00:00:00"/>
    <x v="4"/>
    <n v="1081276"/>
    <s v="FAE - CRESERES SAN PEDRO DE LA PAZ"/>
    <x v="8"/>
    <s v="FUNDACIÓN CRESERES"/>
    <s v="FAE - PROGRAMA DE FAMILIA DE ACOGIDA ESPECIALIZADA"/>
    <x v="1"/>
    <x v="0"/>
  </r>
  <r>
    <x v="5"/>
    <d v="2024-11-01T00:00:00"/>
    <x v="5"/>
    <n v="1081337"/>
    <s v="DCE - CONCEPCIÓN"/>
    <x v="42"/>
    <s v="FUNDACIÓN TRABAJO CON SENTIDO"/>
    <s v="DCE - DIAGNOSTICO CLINICO ESPECIALIZADO"/>
    <x v="1"/>
    <x v="0"/>
  </r>
  <r>
    <x v="5"/>
    <d v="2024-11-15T00:00:00"/>
    <x v="5"/>
    <n v="1081308"/>
    <s v="PRM - AYUN LOS ÁNGELES"/>
    <x v="19"/>
    <s v="CORPORACIÓN DE APOYO A LA NIÑEZ Y JUVENTUD EN RIESGO SOCIAL CORPORACIÓN LLEQUEN"/>
    <s v="PRM - PROGRAMA ESPECIALIZADO EN MALTRATO"/>
    <x v="1"/>
    <x v="0"/>
  </r>
  <r>
    <x v="5"/>
    <d v="2024-11-15T00:00:00"/>
    <x v="5"/>
    <n v="1081341"/>
    <s v="PRM - ADRA TUCAPEL"/>
    <x v="26"/>
    <s v="AGENCIA ADVENTISTA DE DESARROLLO Y RECURSOS ASISTENCIALES (ADRA CHILE)"/>
    <s v="PRM - PROGRAMA ESPECIALIZADO EN MALTRATO"/>
    <x v="1"/>
    <x v="0"/>
  </r>
  <r>
    <x v="5"/>
    <d v="2024-11-15T00:00:00"/>
    <x v="5"/>
    <n v="1081169"/>
    <s v="PIE - TALITA CUMI LOS ÁNGELES"/>
    <x v="57"/>
    <s v="MISIÓN EVANGELICA SAN PABLO DE CHILE"/>
    <s v="PIE - PROGRAMA DE INTERVENCION ESPECIALIZADA (24 H)"/>
    <x v="1"/>
    <x v="0"/>
  </r>
  <r>
    <x v="5"/>
    <d v="2024-11-15T00:00:00"/>
    <x v="5"/>
    <n v="1081363"/>
    <s v="AFT - WALDO RODRIGUEZ YITZ"/>
    <x v="54"/>
    <s v="CORPORACIÓN PARA LA ATENCIÓN INTEGRAL DEL MALTRATO AL MENOR, EN LA REGIÓN DEL BIO BIO"/>
    <s v="AFT - ACOMPAÑAMIENTO FAMILAR TERRITORIAL"/>
    <x v="1"/>
    <x v="0"/>
  </r>
  <r>
    <x v="5"/>
    <d v="2024-12-01T00:00:00"/>
    <x v="4"/>
    <n v="1081311"/>
    <s v="PRM - MONSEÑOR RENE INOSTROZA"/>
    <x v="50"/>
    <s v="FUNDACIÓN CIUDAD DEL NIÑO RICARDO ESPINOSA"/>
    <s v="PRM - PROGRAMA ESPECIALIZADO EN MALTRATO"/>
    <x v="1"/>
    <x v="0"/>
  </r>
  <r>
    <x v="5"/>
    <d v="2024-12-01T00:00:00"/>
    <x v="4"/>
    <n v="1081361"/>
    <s v="AFT - UMBRAL CONCEPCIÓN"/>
    <x v="54"/>
    <s v="CORPORACIÓN PARA LA ATENCIÓN INTEGRAL DEL MALTRATO AL MENOR, EN LA REGIÓN DEL BIO BIO"/>
    <s v="AFT - ACOMPAÑAMIENTO FAMILAR TERRITORIAL"/>
    <x v="1"/>
    <x v="0"/>
  </r>
  <r>
    <x v="5"/>
    <d v="2024-12-01T00:00:00"/>
    <x v="5"/>
    <n v="1081328"/>
    <s v="DCE - MARTABAT"/>
    <x v="12"/>
    <s v="FUNDACIÓN PRODERE"/>
    <s v="DCE - DIAGNOSTICO CLINICO ESPECIALIZADO"/>
    <x v="1"/>
    <x v="0"/>
  </r>
  <r>
    <x v="5"/>
    <d v="2024-12-09T00:00:00"/>
    <x v="4"/>
    <n v="1081306"/>
    <s v="PRM - REFUGIO ESPERANZA YUMBEL"/>
    <x v="54"/>
    <s v="CORPORACIÓN PARA LA ATENCIÓN INTEGRAL DEL MALTRATO AL MENOR, EN LA REGIÓN DEL BIO BIO"/>
    <s v="PRM - PROGRAMA ESPECIALIZADO EN MALTRATO"/>
    <x v="1"/>
    <x v="0"/>
  </r>
  <r>
    <x v="5"/>
    <d v="2024-12-09T00:00:00"/>
    <x v="4"/>
    <n v="1081293"/>
    <s v="PRM - REFUGIO ESPERANZA CAÑETE"/>
    <x v="54"/>
    <s v="CORPORACIÓN PARA LA ATENCIÓN INTEGRAL DEL MALTRATO AL MENOR, EN LA REGIÓN DEL BIO BIO"/>
    <s v="PRM - PROGRAMA ESPECIALIZADO EN MALTRATO"/>
    <x v="0"/>
    <x v="0"/>
  </r>
  <r>
    <x v="5"/>
    <d v="2024-12-26T00:00:00"/>
    <x v="4"/>
    <n v="1081312"/>
    <s v="PRM - SOL NACIENTE"/>
    <x v="50"/>
    <s v="FUNDACIÓN CIUDAD DEL NIÑO RICARDO ESPINOSA"/>
    <s v="PRM - PROGRAMA ESPECIALIZADO EN MALTRATO"/>
    <x v="1"/>
    <x v="0"/>
  </r>
  <r>
    <x v="5"/>
    <d v="2025-01-01T00:00:00"/>
    <x v="4"/>
    <n v="1081218"/>
    <s v="FAE - ADRA LOS ÁNGELES"/>
    <x v="26"/>
    <s v="AGENCIA ADVENTISTA DE DESARROLLO Y RECURSOS ASISTENCIALES (ADRA CHILE)"/>
    <s v="FAE - PROGRAMA DE FAMILIA DE ACOGIDA ESPECIALIZADA"/>
    <x v="1"/>
    <x v="0"/>
  </r>
  <r>
    <x v="5"/>
    <d v="2025-01-13T00:00:00"/>
    <x v="4"/>
    <n v="1080928"/>
    <s v="REM - LAS GAVIOTAS"/>
    <x v="53"/>
    <s v="FUNDACIÓN HOGARES DE MENORES VERBO DIVINO"/>
    <s v="REM - RESIDENCIA PROTECCION PARA MAYORES CON PROGRAMA"/>
    <x v="1"/>
    <x v="0"/>
  </r>
  <r>
    <x v="5"/>
    <d v="2025-01-13T00:00:00"/>
    <x v="4"/>
    <n v="1080928"/>
    <s v="REM - LAS GAVIOTAS"/>
    <x v="53"/>
    <s v="FUNDACIÓN HOGARES DE MENORES VERBO DIVINO"/>
    <s v="REM - RESIDENCIA PROTECCION PARA MAYORES CON PROGRAMA"/>
    <x v="1"/>
    <x v="0"/>
  </r>
  <r>
    <x v="5"/>
    <d v="2025-01-13T00:00:00"/>
    <x v="5"/>
    <n v="1081241"/>
    <s v="FAE - ADRA CONCEPCIÓN 2"/>
    <x v="26"/>
    <s v="AGENCIA ADVENTISTA DE DESARROLLO Y RECURSOS ASISTENCIALES (ADRA CHILE)"/>
    <s v="FAE - PROGRAMA DE FAMILIA DE ACOGIDA ESPECIALIZADA"/>
    <x v="1"/>
    <x v="0"/>
  </r>
  <r>
    <x v="5"/>
    <d v="2025-01-13T00:00:00"/>
    <x v="4"/>
    <n v="1081215"/>
    <s v="REM - SANTA MARÍA DE LOS ÁNGELES"/>
    <x v="3"/>
    <s v="MARÍA AYUDA CORPORACIÓN DE BENEFICENCIA"/>
    <s v="REM - RESIDENCIA PROTECCION PARA MAYORES CON PROGRAMA"/>
    <x v="1"/>
    <x v="0"/>
  </r>
  <r>
    <x v="5"/>
    <d v="2025-01-27T00:00:00"/>
    <x v="4"/>
    <n v="1081181"/>
    <s v="PIE - AMIGO ARAUCO"/>
    <x v="28"/>
    <s v="CONGREGACIÓN RELIGIOSOS TERCIARIOS CAPUCHINOS"/>
    <s v="PIE - PROGRAMA DE INTERVENCION ESPECIALIZADA"/>
    <x v="0"/>
    <x v="0"/>
  </r>
  <r>
    <x v="5"/>
    <d v="2025-02-01T00:00:00"/>
    <x v="4"/>
    <n v="1081385"/>
    <s v="AFT - EL CONQUISTADOR DE YUMBEL"/>
    <x v="55"/>
    <s v="O.N.G DE DESARROLLO CORPORACIÓN DE DESARROLLO SOCIAL EL CONQUISTADOR"/>
    <s v="AFT - ACOMPAÑAMIENTO FAMILAR TERRITORIAL"/>
    <x v="1"/>
    <x v="0"/>
  </r>
  <r>
    <x v="5"/>
    <d v="2025-02-10T00:00:00"/>
    <x v="5"/>
    <n v="1081266"/>
    <s v="REM - CIUDAD DEL NIÑO"/>
    <x v="50"/>
    <s v="FUNDACIÓN CIUDAD DEL NIÑO RICARDO ESPINOSA"/>
    <s v="REM - RESIDENCIA PROTECCION PARA MAYORES CON PROGRAMA"/>
    <x v="0"/>
    <x v="0"/>
  </r>
  <r>
    <x v="5"/>
    <d v="2025-02-26T00:00:00"/>
    <x v="5"/>
    <n v="1081234"/>
    <s v="RVA - RFA NATIVIDAD DE MARÍA"/>
    <x v="50"/>
    <s v="FUNDACIÓN CIUDAD DEL NIÑO RICARDO ESPINOSA"/>
    <s v="RVA - RESIDENCIA DE VIDA FAMILIAR PARA ADOLESCENTES"/>
    <x v="0"/>
    <x v="0"/>
  </r>
  <r>
    <x v="5"/>
    <d v="2025-03-01T00:00:00"/>
    <x v="5"/>
    <n v="1081340"/>
    <s v="PRM - BAHIA ESPERANZA NACIMIENTO"/>
    <x v="2"/>
    <s v="FUNDACIÓN TIERRA DE ESPERANZA"/>
    <s v="PRM - PROGRAMA ESPECIALIZADO EN MALTRATO"/>
    <x v="1"/>
    <x v="0"/>
  </r>
  <r>
    <x v="5"/>
    <d v="2025-03-01T00:00:00"/>
    <x v="4"/>
    <n v="1081224"/>
    <s v="REM - RESIDENCIA DE NIÑAS RAYEN"/>
    <x v="47"/>
    <s v="ORGANIZACIÓN NO GUBERNAMENTAL JUNTOS CREANDO FUTURO"/>
    <s v="REM - RESIDENCIA PROTECCION PARA MAYORES CON PROGRAMA"/>
    <x v="0"/>
    <x v="0"/>
  </r>
  <r>
    <x v="5"/>
    <d v="2025-03-01T00:00:00"/>
    <x v="4"/>
    <n v="1081187"/>
    <s v="RVA - RESIDENCIA FAMILIAR ADOLESCENTES"/>
    <x v="51"/>
    <s v="ILUSTRE MUNICIPALIDAD DE LOS ÁNGELES"/>
    <s v="RVA - RESIDENCIA DE VIDA FAMILIAR PARA ADOLESCENTES"/>
    <x v="0"/>
    <x v="0"/>
  </r>
  <r>
    <x v="5"/>
    <d v="2025-03-10T00:00:00"/>
    <x v="6"/>
    <n v="1081300"/>
    <s v="REM - HOGAR PIUKEYEN"/>
    <x v="56"/>
    <s v="FUNDACIÓN REÑMA"/>
    <s v="REM - RESIDENCIA PROTECCION PARA MAYORES CON PROGRAMA"/>
    <x v="0"/>
    <x v="0"/>
  </r>
  <r>
    <x v="5"/>
    <d v="2025-04-01T00:00:00"/>
    <x v="4"/>
    <n v="1081408"/>
    <s v="AFT - SANTISIMA TRINIDAD"/>
    <x v="23"/>
    <s v="SOCIEDAD DE ASISTENCIA Y CAPACITACIÓN (ANTES DENOMINADA SOCIEDAD PROTECTORA DE LA INFANCIA)"/>
    <s v="AFT - ACOMPAÑAMIENTO FAMILAR TERRITORIAL"/>
    <x v="1"/>
    <x v="0"/>
  </r>
  <r>
    <x v="5"/>
    <d v="2025-04-01T00:00:00"/>
    <x v="4"/>
    <n v="1081309"/>
    <s v="PRM - LLEQUEN LOS ÁNGELES"/>
    <x v="19"/>
    <s v="CORPORACIÓN DE APOYO A LA NIÑEZ Y JUVENTUD EN RIESGO SOCIAL CORPORACIÓN LLEQUEN"/>
    <s v="PRM - PROGRAMA ESPECIALIZADO EN MALTRATO"/>
    <x v="1"/>
    <x v="0"/>
  </r>
  <r>
    <x v="5"/>
    <d v="2025-04-09T00:00:00"/>
    <x v="0"/>
    <n v="1081277"/>
    <s v="FAE - CRESERES TALCAHUANO"/>
    <x v="8"/>
    <s v="FUNDACIÓN CRESERES"/>
    <s v="FAE - PROGRAMA DE FAMILIA DE ACOGIDA ESPECIALIZADA"/>
    <x v="1"/>
    <x v="0"/>
  </r>
  <r>
    <x v="5"/>
    <d v="2025-04-25T00:00:00"/>
    <x v="5"/>
    <n v="1081432"/>
    <s v="REM - CASA AYÜN NEWEN"/>
    <x v="56"/>
    <s v="FUNDACIÓN REÑMA"/>
    <s v="REM - RESIDENCIA PROTECCION PARA MAYORES CON PROGRAMA"/>
    <x v="0"/>
    <x v="0"/>
  </r>
  <r>
    <x v="5"/>
    <d v="2025-05-01T00:00:00"/>
    <x v="5"/>
    <n v="1081314"/>
    <s v="PRM - CIUDAD DEL NIÑO CONCEPCIÓN"/>
    <x v="50"/>
    <s v="FUNDACIÓN CIUDAD DEL NIÑO RICARDO ESPINOSA"/>
    <s v="PRM - PROGRAMA ESPECIALIZADO EN MALTRATO"/>
    <x v="1"/>
    <x v="0"/>
  </r>
  <r>
    <x v="5"/>
    <d v="2025-05-01T00:00:00"/>
    <x v="4"/>
    <n v="1081326"/>
    <s v="DCE - TINEO"/>
    <x v="24"/>
    <s v="ONG CREAPSI"/>
    <s v="DCE - DIAGNOSTICO CLINICO ESPECIALIZADO"/>
    <x v="1"/>
    <x v="0"/>
  </r>
  <r>
    <x v="5"/>
    <d v="2025-05-12T00:00:00"/>
    <x v="4"/>
    <n v="1081324"/>
    <s v="DCE - LAUREL"/>
    <x v="24"/>
    <s v="ONG CREAPSI"/>
    <s v="DCE - DIAGNOSTICO CLINICO ESPECIALIZADO"/>
    <x v="1"/>
    <x v="0"/>
  </r>
  <r>
    <x v="5"/>
    <d v="2025-05-26T00:00:00"/>
    <x v="5"/>
    <n v="1081317"/>
    <s v="PRM - CIUDAD DEL NIÑO CORONEL"/>
    <x v="50"/>
    <s v="FUNDACIÓN CIUDAD DEL NIÑO RICARDO ESPINOSA"/>
    <s v="PRM - PROGRAMA ESPECIALIZADO EN MALTRATO"/>
    <x v="1"/>
    <x v="0"/>
  </r>
  <r>
    <x v="5"/>
    <d v="2025-05-26T00:00:00"/>
    <x v="4"/>
    <n v="1081329"/>
    <s v="DCE - KAMULYAN"/>
    <x v="12"/>
    <s v="FUNDACIÓN PRODERE"/>
    <s v="DCE - DIAGNOSTICO CLINICO ESPECIALIZADO"/>
    <x v="1"/>
    <x v="0"/>
  </r>
  <r>
    <x v="5"/>
    <d v="2025-05-26T00:00:00"/>
    <x v="4"/>
    <n v="1081334"/>
    <s v="DCE - CONCEPCIÓN"/>
    <x v="42"/>
    <s v="FUNDACIÓN TRABAJO CON SENTIDO"/>
    <s v="DCE - DIAGNOSTICO CLINICO ESPECIALIZADO"/>
    <x v="1"/>
    <x v="0"/>
  </r>
  <r>
    <x v="5"/>
    <d v="2025-06-01T00:00:00"/>
    <x v="5"/>
    <n v="1081315"/>
    <s v="PRM - SAGRADA FAMILIA"/>
    <x v="50"/>
    <s v="FUNDACIÓN CIUDAD DEL NIÑO RICARDO ESPINOSA"/>
    <s v="PRM - PROGRAMA ESPECIALIZADO EN MALTRATO"/>
    <x v="1"/>
    <x v="0"/>
  </r>
  <r>
    <x v="5"/>
    <d v="2025-06-01T00:00:00"/>
    <x v="5"/>
    <n v="1081307"/>
    <s v="PRM - LLEQUEN 2 LOS ÁNGELES"/>
    <x v="19"/>
    <s v="CORPORACIÓN DE APOYO A LA NIÑEZ Y JUVENTUD EN RIESGO SOCIAL CORPORACIÓN LLEQUEN"/>
    <s v="PRM - PROGRAMA ESPECIALIZADO EN MALTRATO"/>
    <x v="1"/>
    <x v="0"/>
  </r>
  <r>
    <x v="5"/>
    <d v="2025-06-01T00:00:00"/>
    <x v="5"/>
    <n v="1081367"/>
    <s v="AFT - UMBRAL BIOBIO"/>
    <x v="54"/>
    <s v="CORPORACIÓN PARA LA ATENCIÓN INTEGRAL DEL MALTRATO AL MENOR, EN LA REGIÓN DEL BIO BIO"/>
    <s v="AFT - ACOMPAÑAMIENTO FAMILAR TERRITORIAL"/>
    <x v="1"/>
    <x v="0"/>
  </r>
  <r>
    <x v="5"/>
    <d v="2025-06-01T00:00:00"/>
    <x v="4"/>
    <n v="1081310"/>
    <s v="PIE - PROGRAMA DE INTERVENCIÓN INTEGRAL IESPECIALIZADA PROVINCIA DEL BIOBIO LOS ÁNGELES"/>
    <x v="57"/>
    <s v="MISIÓN EVANGELICA SAN PABLO DE CHILE"/>
    <s v="PIE - PROGRAMA DE INTERVENCION ESPECIALIZADA"/>
    <x v="0"/>
    <x v="0"/>
  </r>
  <r>
    <x v="5"/>
    <d v="2025-07-01T00:00:00"/>
    <x v="4"/>
    <n v="1081365"/>
    <s v="AFT - UMBRAL TRES PASCUALAS"/>
    <x v="54"/>
    <s v="CORPORACIÓN PARA LA ATENCIÓN INTEGRAL DEL MALTRATO AL MENOR, EN LA REGIÓN DEL BIO BIO"/>
    <s v="AFT - ACOMPAÑAMIENTO FAMILAR TERRITORIAL"/>
    <x v="1"/>
    <x v="0"/>
  </r>
  <r>
    <x v="5"/>
    <d v="2025-07-01T00:00:00"/>
    <x v="4"/>
    <n v="1081377"/>
    <s v="AFT - UMBRAL LOS ÁNGELES NACIMIENTO"/>
    <x v="54"/>
    <s v="CORPORACIÓN PARA LA ATENCIÓN INTEGRAL DEL MALTRATO AL MENOR, EN LA REGIÓN DEL BIO BIO"/>
    <s v="AFT - ACOMPAÑAMIENTO FAMILAR TERRITORIAL"/>
    <x v="1"/>
    <x v="0"/>
  </r>
  <r>
    <x v="5"/>
    <d v="2025-07-01T00:00:00"/>
    <x v="4"/>
    <n v="1081353"/>
    <s v="AFT - UMBRAL LOS ÁNGELES"/>
    <x v="54"/>
    <s v="CORPORACIÓN PARA LA ATENCIÓN INTEGRAL DEL MALTRATO AL MENOR, EN LA REGIÓN DEL BIO BIO"/>
    <s v="AFT - ACOMPAÑAMIENTO FAMILAR TERRITORIAL"/>
    <x v="1"/>
    <x v="0"/>
  </r>
  <r>
    <x v="5"/>
    <d v="2025-07-01T00:00:00"/>
    <x v="5"/>
    <n v="1081355"/>
    <s v="AFT - UMBRAL HUALPÉN"/>
    <x v="54"/>
    <s v="CORPORACIÓN PARA LA ATENCIÓN INTEGRAL DEL MALTRATO AL MENOR, EN LA REGIÓN DEL BIO BIO"/>
    <s v="AFT - ACOMPAÑAMIENTO FAMILAR TERRITORIAL"/>
    <x v="1"/>
    <x v="0"/>
  </r>
  <r>
    <x v="5"/>
    <d v="2025-07-07T00:00:00"/>
    <x v="0"/>
    <n v="1081341"/>
    <s v="PRM - ADRA TUCAPEL"/>
    <x v="26"/>
    <s v="AGENCIA ADVENTISTA DE DESARROLLO Y RECURSOS ASISTENCIALES (ADRA CHILE)"/>
    <s v="PRM - PROGRAMA ESPECIALIZADO EN MALTRATO"/>
    <x v="1"/>
    <x v="0"/>
  </r>
  <r>
    <x v="5"/>
    <d v="2025-07-21T00:00:00"/>
    <x v="4"/>
    <n v="1081281"/>
    <s v="FAE - CONCEPCIÓN III"/>
    <x v="0"/>
    <s v="FUNDACIÓN MI CASA"/>
    <s v="FAE - PROGRAMA DE FAMILIA DE ACOGIDA ESPECIALIZADA"/>
    <x v="0"/>
    <x v="0"/>
  </r>
  <r>
    <x v="5"/>
    <d v="2025-08-01T00:00:00"/>
    <x v="4"/>
    <n v="1081369"/>
    <s v="AFT - ANTONIA SALAS"/>
    <x v="35"/>
    <s v="FUNDACIÓN PAULA JARAQUEMADA ALQUIZAR"/>
    <s v="AFT - ACOMPAÑAMIENTO FAMILAR TERRITORIAL"/>
    <x v="1"/>
    <x v="0"/>
  </r>
  <r>
    <x v="5"/>
    <d v="2025-08-01T00:00:00"/>
    <x v="4"/>
    <n v="1081375"/>
    <s v="AFT - UMBRAL LOS ÁNGELES NEGRETE"/>
    <x v="54"/>
    <s v="CORPORACIÓN PARA LA ATENCIÓN INTEGRAL DEL MALTRATO AL MENOR, EN LA REGIÓN DEL BIO BIO"/>
    <s v="AFT - ACOMPAÑAMIENTO FAMILAR TERRITORIAL"/>
    <x v="1"/>
    <x v="0"/>
  </r>
  <r>
    <x v="5"/>
    <d v="2025-08-01T00:00:00"/>
    <x v="4"/>
    <n v="1081357"/>
    <s v="AFT - UMBRAL CHIGUAYANTE SUR"/>
    <x v="54"/>
    <s v="CORPORACIÓN PARA LA ATENCIÓN INTEGRAL DEL MALTRATO AL MENOR, EN LA REGIÓN DEL BIO BIO"/>
    <s v="AFT - ACOMPAÑAMIENTO FAMILAR TERRITORIAL"/>
    <x v="1"/>
    <x v="0"/>
  </r>
  <r>
    <x v="5"/>
    <d v="2025-08-01T00:00:00"/>
    <x v="4"/>
    <n v="1081443"/>
    <s v="AFT - CIUDAD DEL NIÑO LOS ÁNGELES ORIENTE"/>
    <x v="14"/>
    <s v="FUNDACIÓN CIUDAD DEL NIÑO EX CONSEJO DE DEFENSA DEL NIÑO"/>
    <s v="AFT - ACOMPAÑAMIENTO FAMILAR TERRITORIAL"/>
    <x v="0"/>
    <x v="0"/>
  </r>
  <r>
    <x v="5"/>
    <d v="2025-08-05T00:00:00"/>
    <x v="5"/>
    <n v="1081319"/>
    <s v="PRM - ESPERANZA CORONEL"/>
    <x v="50"/>
    <s v="FUNDACIÓN CIUDAD DEL NIÑO RICARDO ESPINOSA"/>
    <s v="PRM - PROGRAMA ESPECIALIZADO EN MALTRATO"/>
    <x v="1"/>
    <x v="0"/>
  </r>
  <r>
    <x v="5"/>
    <d v="2025-08-18T00:00:00"/>
    <x v="4"/>
    <n v="1081445"/>
    <s v="AFT - CIUDAD DEL NIÑO LOS ÁNGELES PONIENTE"/>
    <x v="14"/>
    <s v="FUNDACIÓN CIUDAD DEL NIÑO EX CONSEJO DE DEFENSA DEL NIÑO"/>
    <s v="AFT - ACOMPAÑAMIENTO FAMILAR TERRITORIAL"/>
    <x v="1"/>
    <x v="0"/>
  </r>
  <r>
    <x v="5"/>
    <d v="2025-09-01T00:00:00"/>
    <x v="5"/>
    <n v="1081151"/>
    <s v="PIE - FUNDACIÓN DEM CORONEL"/>
    <x v="9"/>
    <s v="FUNDACIÓN NACIONAL PARA LA DEFENSA ECOLOGICA DEL MENOR DE EDAD FUNDACIÓN (DEM)"/>
    <s v="PIE - PROGRAMA DE INTERVENCION ESPECIALIZADA"/>
    <x v="1"/>
    <x v="0"/>
  </r>
  <r>
    <x v="5"/>
    <d v="2025-09-08T00:00:00"/>
    <x v="5"/>
    <n v="1081228"/>
    <s v="PEE - CIUDAD DEL NIÑO CONCEPCIÓN"/>
    <x v="14"/>
    <s v="FUNDACIÓN CIUDAD DEL NIÑO EX CONSEJO DE DEFENSA DEL NIÑO"/>
    <s v="PEE - PROGRAMA EXPLOTACIÓN SEXUAL"/>
    <x v="1"/>
    <x v="0"/>
  </r>
  <r>
    <x v="5"/>
    <d v="2025-09-23T00:00:00"/>
    <x v="5"/>
    <n v="1081308"/>
    <s v="PRM - AYUN LOS ÁNGELES"/>
    <x v="19"/>
    <s v="CORPORACIÓN DE APOYO A LA NIÑEZ Y JUVENTUD EN RIESGO SOCIAL CORPORACIÓN LLEQUEN"/>
    <s v="PRM - PROGRAMA ESPECIALIZADO EN MALTRATO"/>
    <x v="1"/>
    <x v="0"/>
  </r>
  <r>
    <x v="5"/>
    <d v="2025-09-23T00:00:00"/>
    <x v="5"/>
    <n v="1081205"/>
    <s v="REM - SANTA VICTORIA"/>
    <x v="23"/>
    <s v="SOCIEDAD DE ASISTENCIA Y CAPACITACIÓN (ANTES DENOMINADA SOCIEDAD PROTECTORA DE LA INFANCIA)"/>
    <s v="REM - RESIDENCIA PROTECCION PARA MAYORES CON PROGRAMA"/>
    <x v="0"/>
    <x v="0"/>
  </r>
  <r>
    <x v="5"/>
    <d v="2025-10-01T00:00:00"/>
    <x v="5"/>
    <n v="1080947"/>
    <s v="PRI - SAGRADA FAMILIA"/>
    <x v="23"/>
    <s v="SOCIEDAD DE ASISTENCIA Y CAPACITACIÓN (ANTES DENOMINADA SOCIEDAD PROTECTORA DE LA INFANCIA)"/>
    <s v="PRI - PROGRAMA INTERVENCIÓN Y PREPARACIÓN PARA LA INTEGRACION DE NIÑOS EN FAMILIA ALTERNATIVA"/>
    <x v="1"/>
    <x v="0"/>
  </r>
  <r>
    <x v="5"/>
    <d v="2025-10-01T00:00:00"/>
    <x v="4"/>
    <n v="1081361"/>
    <s v="AFT - UMBRAL CONCEPCIÓN"/>
    <x v="54"/>
    <s v="CORPORACIÓN PARA LA ATENCIÓN INTEGRAL DEL MALTRATO AL MENOR, EN LA REGIÓN DEL BIO BIO"/>
    <s v="AFT - ACOMPAÑAMIENTO FAMILAR TERRITORIAL"/>
    <x v="1"/>
    <x v="0"/>
  </r>
  <r>
    <x v="5"/>
    <d v="2025-10-01T00:00:00"/>
    <x v="4"/>
    <n v="1081399"/>
    <s v="PDE - LOS ÁNGELES"/>
    <x v="58"/>
    <s v="ORGANIZACIÓN NO GUBERNAMENTAL DE DESARROLLO SOCIAL CREATIVA"/>
    <s v="PDE - PROGRAMA DE REINSERCION EDUCATIVA (24 H)"/>
    <x v="1"/>
    <x v="0"/>
  </r>
  <r>
    <x v="5"/>
    <d v="2025-10-13T00:00:00"/>
    <x v="4"/>
    <n v="1081406"/>
    <s v="AFT - EL CONQUISTADOR CABRERO"/>
    <x v="55"/>
    <s v="O.N.G DE DESARROLLO CORPORACIÓN DE DESARROLLO SOCIAL EL CONQUISTADOR"/>
    <s v="AFT - ACOMPAÑAMIENTO FAMILAR TERRITORIAL"/>
    <x v="0"/>
    <x v="0"/>
  </r>
  <r>
    <x v="5"/>
    <d v="2025-10-27T00:00:00"/>
    <x v="4"/>
    <n v="1081232"/>
    <s v="REM - HOGAR BUEN PASTOR CONCEPCIÓN"/>
    <x v="48"/>
    <s v="CONGREGACIÓN DEL BUEN PASTOR"/>
    <s v="REM - RESIDENCIA PROTECCION PARA MAYORES CON PROGRAMA"/>
    <x v="1"/>
    <x v="0"/>
  </r>
  <r>
    <x v="5"/>
    <d v="2025-10-27T00:00:00"/>
    <x v="5"/>
    <n v="1081336"/>
    <s v="DCE - CORONEL"/>
    <x v="42"/>
    <s v="FUNDACIÓN TRABAJO CON SENTIDO"/>
    <s v="DCE - DIAGNOSTICO CLINICO ESPECIALIZADO"/>
    <x v="0"/>
    <x v="0"/>
  </r>
  <r>
    <x v="5"/>
    <d v="2025-11-01T00:00:00"/>
    <x v="5"/>
    <n v="1081264"/>
    <s v="REM - RESIDENCIA ALDEAS MARÍA LORETO"/>
    <x v="48"/>
    <s v="CONGREGACIÓN DEL BUEN PASTOR"/>
    <s v="REM - RESIDENCIA PROTECCION PARA MAYORES CON PROGRAMA"/>
    <x v="1"/>
    <x v="0"/>
  </r>
  <r>
    <x v="5"/>
    <d v="2025-11-01T00:00:00"/>
    <x v="5"/>
    <n v="1081293"/>
    <s v="PRM - REFUGIO ESPERANZA CAÑETE"/>
    <x v="54"/>
    <s v="CORPORACIÓN PARA LA ATENCIÓN INTEGRAL DEL MALTRATO AL MENOR, EN LA REGIÓN DEL BIO BIO"/>
    <s v="PRM - PROGRAMA ESPECIALIZADO EN MALTRATO"/>
    <x v="1"/>
    <x v="0"/>
  </r>
  <r>
    <x v="5"/>
    <d v="2025-11-01T00:00:00"/>
    <x v="5"/>
    <n v="1081211"/>
    <s v="REM - MANOS ABIERTAS DE CURANILAHUE"/>
    <x v="52"/>
    <s v="FUNDACIÓN SOCIAL NOVO MILLENNIO"/>
    <s v="REM - RESIDENCIA PROTECCION PARA MAYORES CON PROGRAMA"/>
    <x v="1"/>
    <x v="0"/>
  </r>
  <r>
    <x v="5"/>
    <d v="2025-11-01T00:00:00"/>
    <x v="5"/>
    <n v="1081412"/>
    <s v="AFT - EL CONQUISTADOR CORONEL"/>
    <x v="55"/>
    <s v="O.N.G DE DESARROLLO CORPORACIÓN DE DESARROLLO SOCIAL EL CONQUISTADOR"/>
    <s v="AFT - ACOMPAÑAMIENTO FAMILAR TERRITORIAL"/>
    <x v="1"/>
    <x v="0"/>
  </r>
  <r>
    <x v="5"/>
    <d v="2025-11-10T00:00:00"/>
    <x v="4"/>
    <n v="1081327"/>
    <s v="DCE - IYI"/>
    <x v="12"/>
    <s v="FUNDACIÓN PRODERE"/>
    <s v="DCE - DIAGNOSTICO CLINICO ESPECIALIZADO"/>
    <x v="0"/>
    <x v="0"/>
  </r>
  <r>
    <x v="5"/>
    <d v="2025-11-26T00:00:00"/>
    <x v="4"/>
    <n v="1081434"/>
    <s v="DCE - TREKAN CAÑETE"/>
    <x v="59"/>
    <s v="ORGANIZACIÓN NO GUBERNAMENTAL DE DESARROLLO TREKAN"/>
    <s v="DCE - DIAGNOSTICO CLINICO ESPECIALIZADO"/>
    <x v="0"/>
    <x v="0"/>
  </r>
  <r>
    <x v="5"/>
    <d v="2025-12-01T00:00:00"/>
    <x v="4"/>
    <n v="1081281"/>
    <s v="FAE - CONCEPCIÓN III"/>
    <x v="0"/>
    <s v="FUNDACIÓN MI CASA"/>
    <s v="FAE - PROGRAMA DE FAMILIA DE ACOGIDA ESPECIALIZADA"/>
    <x v="1"/>
    <x v="0"/>
  </r>
  <r>
    <x v="5"/>
    <d v="2025-12-01T00:00:00"/>
    <x v="4"/>
    <n v="1081406"/>
    <s v="AFT - EL CONQUISTADOR CABRERO"/>
    <x v="55"/>
    <s v="O.N.G DE DESARROLLO CORPORACIÓN DE DESARROLLO SOCIAL EL CONQUISTADOR"/>
    <s v="AFT - ACOMPAÑAMIENTO FAMILAR TERRITORIAL"/>
    <x v="1"/>
    <x v="0"/>
  </r>
  <r>
    <x v="5"/>
    <d v="2025-12-10T00:00:00"/>
    <x v="5"/>
    <n v="1081347"/>
    <s v="REM - FARO DE LUZ Y ESPERANZA"/>
    <x v="49"/>
    <s v="CORPORACIÓN METODISTA"/>
    <s v="REM - RESIDENCIA PROTECCION PARA MAYORES CON PROGRAMA"/>
    <x v="1"/>
    <x v="0"/>
  </r>
  <r>
    <x v="5"/>
    <d v="2025-12-26T00:00:00"/>
    <x v="5"/>
    <n v="1081097"/>
    <s v="REM - JUAN APOSTOL DE LEBU"/>
    <x v="52"/>
    <s v="FUNDACIÓN SOCIAL NOVO MILLENNIO"/>
    <s v="REM - RESIDENCIA PROTECCION PARA MAYORES CON PROGRAMA"/>
    <x v="0"/>
    <x v="0"/>
  </r>
  <r>
    <x v="5"/>
    <d v="2026-01-01T00:00:00"/>
    <x v="4"/>
    <n v="1081441"/>
    <s v="AFT - CIUDAD DEL NIÑO CORONEL NORTE"/>
    <x v="14"/>
    <s v="FUNDACIÓN CIUDAD DEL NIÑO EX CONSEJO DE DEFENSA DEL NIÑO"/>
    <s v="AFT - ACOMPAÑAMIENTO FAMILAR TERRITORIAL"/>
    <x v="1"/>
    <x v="0"/>
  </r>
  <r>
    <x v="5"/>
    <d v="2026-01-12T00:00:00"/>
    <x v="4"/>
    <n v="1081371"/>
    <s v="AFT - UMBRAL LOTA"/>
    <x v="54"/>
    <s v="CORPORACIÓN PARA LA ATENCIÓN INTEGRAL DEL MALTRATO AL MENOR, EN LA REGIÓN DEL BIO BIO"/>
    <s v="AFT - ACOMPAÑAMIENTO FAMILAR TERRITORIAL"/>
    <x v="1"/>
    <x v="0"/>
  </r>
  <r>
    <x v="5"/>
    <d v="2026-01-26T00:00:00"/>
    <x v="4"/>
    <n v="1081373"/>
    <s v="AFT - UMBRAL CORONEL"/>
    <x v="54"/>
    <s v="CORPORACIÓN PARA LA ATENCIÓN INTEGRAL DEL MALTRATO AL MENOR, EN LA REGIÓN DEL BIO BIO"/>
    <s v="AFT - ACOMPAÑAMIENTO FAMILAR TERRITORIAL"/>
    <x v="1"/>
    <x v="0"/>
  </r>
  <r>
    <x v="5"/>
    <d v="2026-01-26T00:00:00"/>
    <x v="4"/>
    <n v="1081420"/>
    <s v="AFT - UMBRAL COLCURA"/>
    <x v="54"/>
    <s v="CORPORACIÓN PARA LA ATENCIÓN INTEGRAL DEL MALTRATO AL MENOR, EN LA REGIÓN DEL BIO BIO"/>
    <s v="AFT - ACOMPAÑAMIENTO FAMILAR TERRITORIAL"/>
    <x v="1"/>
    <x v="0"/>
  </r>
  <r>
    <x v="5"/>
    <d v="2026-01-26T00:00:00"/>
    <x v="4"/>
    <n v="1081414"/>
    <s v="AFT - UMBRAL ANGOSTURA"/>
    <x v="54"/>
    <s v="CORPORACIÓN PARA LA ATENCIÓN INTEGRAL DEL MALTRATO AL MENOR, EN LA REGIÓN DEL BIO BIO"/>
    <s v="AFT - ACOMPAÑAMIENTO FAMILAR TERRITORIAL"/>
    <x v="1"/>
    <x v="0"/>
  </r>
  <r>
    <x v="5"/>
    <d v="2026-02-01T00:00:00"/>
    <x v="4"/>
    <n v="1081318"/>
    <s v="PRM - LAURA VICUÑA"/>
    <x v="50"/>
    <s v="FUNDACIÓN CIUDAD DEL NIÑO RICARDO ESPINOSA"/>
    <s v="PRM - PROGRAMA ESPECIALIZADO EN MALTRATO"/>
    <x v="1"/>
    <x v="0"/>
  </r>
  <r>
    <x v="5"/>
    <d v="2026-02-01T00:00:00"/>
    <x v="4"/>
    <n v="1081298"/>
    <s v="PRM - REFUGIO ESPERANZA CURANILAHUE"/>
    <x v="54"/>
    <s v="CORPORACIÓN PARA LA ATENCIÓN INTEGRAL DEL MALTRATO AL MENOR, EN LA REGIÓN DEL BIO BIO"/>
    <s v="PRM - PROGRAMA ESPECIALIZADO EN MALTRATO"/>
    <x v="1"/>
    <x v="0"/>
  </r>
  <r>
    <x v="5"/>
    <d v="2026-02-05T00:00:00"/>
    <x v="4"/>
    <n v="1081355"/>
    <s v="AFT - UMBRAL HUALPÉN"/>
    <x v="54"/>
    <s v="CORPORACIÓN PARA LA ATENCIÓN INTEGRAL DEL MALTRATO AL MENOR, EN LA REGIÓN DEL BIO BIO"/>
    <s v="AFT - ACOMPAÑAMIENTO FAMILAR TERRITORIAL"/>
    <x v="1"/>
    <x v="0"/>
  </r>
  <r>
    <x v="5"/>
    <d v="2026-03-01T00:00:00"/>
    <x v="4"/>
    <n v="1081170"/>
    <s v="PAS - CONCEPCIÓN"/>
    <x v="44"/>
    <s v="CORPORACIÓN DE OPORTUNIDAD Y ACCIÓN SOLIDARIA OPCIÓN"/>
    <s v="PAS - PROGRAMA ESPECIALIZADO PARA AGRESORES SEXUALES"/>
    <x v="1"/>
    <x v="0"/>
  </r>
  <r>
    <x v="5"/>
    <d v="2026-03-01T00:00:00"/>
    <x v="4"/>
    <n v="1081553"/>
    <s v="RTA - RESIDENCIA DE VIDA FAMILIAR PARA ADOLESCENTES"/>
    <x v="51"/>
    <s v="ILUSTRE MUNICIPALIDAD DE LOS ÁNGELES"/>
    <s v="RTA - RESIDENCIA TERAPEÚTICA INTEGRADA PARA ADOLESCENTES"/>
    <x v="0"/>
    <x v="0"/>
  </r>
  <r>
    <x v="5"/>
    <d v="2026-03-01T00:00:00"/>
    <x v="4"/>
    <n v="1081383"/>
    <s v="AFT - UMBRAL TALCAHUANO"/>
    <x v="54"/>
    <s v="CORPORACIÓN PARA LA ATENCIÓN INTEGRAL DEL MALTRATO AL MENOR, EN LA REGIÓN DEL BIO BIO"/>
    <s v="AFT - ACOMPAÑAMIENTO FAMILAR TERRITORIAL"/>
    <x v="0"/>
    <x v="0"/>
  </r>
  <r>
    <x v="5"/>
    <d v="2026-03-06T00:00:00"/>
    <x v="4"/>
    <n v="1081279"/>
    <s v="FAE - LLEQUEN 2 LOS ÁNGELES"/>
    <x v="19"/>
    <s v="CORPORACIÓN DE APOYO A LA NIÑEZ Y JUVENTUD EN RIESGO SOCIAL CORPORACIÓN LLEQUEN"/>
    <s v="FAE - PROGRAMA DE FAMILIA DE ACOGIDA ESPECIALIZADA"/>
    <x v="1"/>
    <x v="0"/>
  </r>
  <r>
    <x v="5"/>
    <d v="2026-03-06T00:00:00"/>
    <x v="4"/>
    <n v="1081359"/>
    <s v="AFT - MULCHEN"/>
    <x v="35"/>
    <s v="FUNDACIÓN PAULA JARAQUEMADA ALQUIZAR"/>
    <s v="AFT - ACOMPAÑAMIENTO FAMILAR TERRITORIAL"/>
    <x v="0"/>
    <x v="0"/>
  </r>
  <r>
    <x v="5"/>
    <d v="2026-03-19T00:00:00"/>
    <x v="0"/>
    <n v="1081577"/>
    <s v="RTA - CASA BOLDO"/>
    <x v="60"/>
    <s v="CORPORACIÓN DE ACOMPAÑAMIENTO Y PROTECCIÓN INTEGRAL DE NIÑOS, NIÑAS Y ADOLESCENTES VIDA FAMILIAR"/>
    <s v="RTA - RESIDENCIA TERAPEÚTICA INTEGRADA PARA ADOLESCENTES"/>
    <x v="0"/>
    <x v="0"/>
  </r>
  <r>
    <x v="5"/>
    <d v="2026-04-01T00:00:00"/>
    <x v="5"/>
    <n v="1081241"/>
    <s v="FAE - ADRA CONCEPCIÓN 2"/>
    <x v="26"/>
    <s v="AGENCIA ADVENTISTA DE DESARROLLO Y RECURSOS ASISTENCIALES (ADRA CHILE)"/>
    <s v="FAE - PROGRAMA DE FAMILIA DE ACOGIDA ESPECIALIZADA"/>
    <x v="1"/>
    <x v="0"/>
  </r>
  <r>
    <x v="5"/>
    <d v="2026-04-01T00:00:00"/>
    <x v="5"/>
    <n v="1081432"/>
    <s v="REM - CASA AYÜN NEWEN"/>
    <x v="56"/>
    <s v="FUNDACIÓN REÑMA"/>
    <s v="REM - RESIDENCIA PROTECCION PARA MAYORES CON PROGRAMA"/>
    <x v="0"/>
    <x v="0"/>
  </r>
  <r>
    <x v="5"/>
    <d v="2026-04-01T00:00:00"/>
    <x v="4"/>
    <n v="1081575"/>
    <s v="RTT - CASA ARRAYAN"/>
    <x v="60"/>
    <s v="CORPORACIÓN DE ACOMPAÑAMIENTO Y PROTECCIÓN INTEGRAL DE NIÑOS, NIÑAS Y ADOLESCENTES VIDA FAMILIAR"/>
    <s v="RTT - RESIDENCIA TERAPEÚTICA INTEGRADA PARA LA ADOLESCENCIA TEMPRANA"/>
    <x v="4"/>
    <x v="0"/>
  </r>
  <r>
    <x v="5"/>
    <d v="2026-04-01T00:00:00"/>
    <x v="2"/>
    <n v="1081577"/>
    <s v="RTA - CASA BOLDO"/>
    <x v="60"/>
    <s v="CORPORACIÓN DE ACOMPAÑAMIENTO Y PROTECCIÓN INTEGRAL DE NIÑOS, NIÑAS Y ADOLESCENTES VIDA FAMILIAR"/>
    <s v="RTA - RESIDENCIA TERAPEÚTICA INTEGRADA PARA ADOLESCENTES"/>
    <x v="2"/>
    <x v="0"/>
  </r>
  <r>
    <x v="5"/>
    <d v="2026-04-08T00:00:00"/>
    <x v="5"/>
    <n v="1081470"/>
    <s v="DCE - TREKAN CONCEPCIÓN"/>
    <x v="59"/>
    <s v="ORGANIZACIÓN NO GUBERNAMENTAL DE DESARROLLO TREKAN"/>
    <s v="DCE - DIAGNOSTICO CLINICO ESPECIALIZADO"/>
    <x v="0"/>
    <x v="0"/>
  </r>
  <r>
    <x v="5"/>
    <d v="2026-05-01T00:00:00"/>
    <x v="5"/>
    <n v="1081295"/>
    <s v="PIE - CONCEPCIÓN"/>
    <x v="44"/>
    <s v="CORPORACIÓN DE OPORTUNIDAD Y ACCIÓN SOLIDARIA OPCIÓN"/>
    <s v="PIE - PROGRAMA DE INTERVENCION ESPECIALIZADA"/>
    <x v="1"/>
    <x v="0"/>
  </r>
  <r>
    <x v="5"/>
    <d v="2026-05-01T00:00:00"/>
    <x v="5"/>
    <n v="1081309"/>
    <s v="PRM - LLEQUEN LOS ÁNGELES"/>
    <x v="19"/>
    <s v="CORPORACIÓN DE APOYO A LA NIÑEZ Y JUVENTUD EN RIESGO SOCIAL CORPORACIÓN LLEQUEN"/>
    <s v="PRM - PROGRAMA ESPECIALIZADO EN MALTRATO"/>
    <x v="1"/>
    <x v="0"/>
  </r>
  <r>
    <x v="5"/>
    <d v="2026-05-01T00:00:00"/>
    <x v="4"/>
    <n v="1081349"/>
    <s v="REM - AYELÉN"/>
    <x v="47"/>
    <s v="ORGANIZACIÓN NO GUBERNAMENTAL JUNTOS CREANDO FUTURO"/>
    <s v="REM - RESIDENCIA PROTECCION PARA MAYORES CON PROGRAMA"/>
    <x v="1"/>
    <x v="0"/>
  </r>
  <r>
    <x v="5"/>
    <d v="2026-05-01T00:00:00"/>
    <x v="4"/>
    <n v="1081300"/>
    <s v="REM - HOGAR PIUKEYEN"/>
    <x v="56"/>
    <s v="FUNDACIÓN REÑMA"/>
    <s v="REM - RESIDENCIA PROTECCION PARA MAYORES CON PROGRAMA"/>
    <x v="1"/>
    <x v="0"/>
  </r>
  <r>
    <x v="5"/>
    <d v="2026-05-11T00:00:00"/>
    <x v="4"/>
    <n v="1081432"/>
    <s v="REM - CASA AYÜN NEWEN"/>
    <x v="56"/>
    <s v="FUNDACIÓN REÑMA"/>
    <s v="REM - RESIDENCIA PROTECCION PARA MAYORES CON PROGRAMA"/>
    <x v="0"/>
    <x v="0"/>
  </r>
  <r>
    <x v="5"/>
    <d v="2026-05-26T00:00:00"/>
    <x v="5"/>
    <n v="1081328"/>
    <s v="DCE - MARTABAT"/>
    <x v="12"/>
    <s v="FUNDACIÓN PRODERE"/>
    <s v="DCE - DIAGNOSTICO CLINICO ESPECIALIZADO"/>
    <x v="1"/>
    <x v="0"/>
  </r>
  <r>
    <x v="5"/>
    <d v="2026-06-01T00:00:00"/>
    <x v="4"/>
    <n v="1081316"/>
    <s v="PRM - SAN PEDRO"/>
    <x v="50"/>
    <s v="FUNDACIÓN CIUDAD DEL NIÑO RICARDO ESPINOSA"/>
    <s v="PRM - PROGRAMA ESPECIALIZADO EN MALTRATO"/>
    <x v="1"/>
    <x v="0"/>
  </r>
  <r>
    <x v="5"/>
    <d v="2026-06-01T00:00:00"/>
    <x v="4"/>
    <n v="1081143"/>
    <s v="PPF - ANTONIA SALAS"/>
    <x v="35"/>
    <s v="FUNDACIÓN PAULA JARAQUEMADA ALQUIZAR"/>
    <s v="PPF - PROGRAMA DE PREVENCIÓN FOCALIZADA"/>
    <x v="1"/>
    <x v="0"/>
  </r>
  <r>
    <x v="5"/>
    <d v="2026-06-01T00:00:00"/>
    <x v="4"/>
    <n v="1081387"/>
    <s v="AFT - LLEQUEN PENCO"/>
    <x v="19"/>
    <s v="CORPORACIÓN DE APOYO A LA NIÑEZ Y JUVENTUD EN RIESGO SOCIAL CORPORACIÓN LLEQUEN"/>
    <s v="AFT - ACOMPAÑAMIENTO FAMILAR TERRITORIAL"/>
    <x v="1"/>
    <x v="0"/>
  </r>
  <r>
    <x v="5"/>
    <d v="2026-06-01T00:00:00"/>
    <x v="4"/>
    <n v="1081410"/>
    <s v="AFT - UMBRAL CATIRAY"/>
    <x v="54"/>
    <s v="CORPORACIÓN PARA LA ATENCIÓN INTEGRAL DEL MALTRATO AL MENOR, EN LA REGIÓN DEL BIO BIO"/>
    <s v="AFT - ACOMPAÑAMIENTO FAMILAR TERRITORIAL"/>
    <x v="1"/>
    <x v="0"/>
  </r>
  <r>
    <x v="5"/>
    <d v="2026-06-09T00:00:00"/>
    <x v="4"/>
    <n v="1081474"/>
    <s v="AFT - EL CONQUISTADOR TALCAHUANO"/>
    <x v="55"/>
    <s v="O.N.G DE DESARROLLO CORPORACIÓN DE DESARROLLO SOCIAL EL CONQUISTADOR"/>
    <s v="AFT - ACOMPAÑAMIENTO FAMILAR TERRITORIAL"/>
    <x v="1"/>
    <x v="0"/>
  </r>
  <r>
    <x v="5"/>
    <d v="2026-06-23T00:00:00"/>
    <x v="4"/>
    <n v="1081330"/>
    <s v="RLP - RESIDENCIA DE PROTECCIÓN PARA LACTANTES Y PREESCOLARES AYUN"/>
    <x v="19"/>
    <s v="CORPORACIÓN DE APOYO A LA NIÑEZ Y JUVENTUD EN RIESGO SOCIAL CORPORACIÓN LLEQUEN"/>
    <s v="RLP - RESIDENCIA DE PROTECCIÓN PARA LACTANTES Y PREESCOLARES (con Programa)"/>
    <x v="1"/>
    <x v="0"/>
  </r>
  <r>
    <x v="5"/>
    <d v="2026-07-01T00:00:00"/>
    <x v="4"/>
    <n v="1081229"/>
    <s v="PPF - DIVINO NIÑO JESÚS"/>
    <x v="50"/>
    <s v="FUNDACIÓN CIUDAD DEL NIÑO RICARDO ESPINOSA"/>
    <s v="PPF - PROGRAMA DE PREVENCIÓN FOCALIZADA"/>
    <x v="1"/>
    <x v="0"/>
  </r>
  <r>
    <x v="5"/>
    <d v="2026-07-01T00:00:00"/>
    <x v="4"/>
    <n v="1081178"/>
    <s v="PPF - VIVIENDO EN FAMILIA TALCAHUANO NORTE"/>
    <x v="23"/>
    <s v="SOCIEDAD DE ASISTENCIA Y CAPACITACIÓN (ANTES DENOMINADA SOCIEDAD PROTECTORA DE LA INFANCIA)"/>
    <s v="PPF - PROGRAMA DE PREVENCIÓN FOCALIZADA"/>
    <x v="1"/>
    <x v="0"/>
  </r>
  <r>
    <x v="5"/>
    <d v="2026-07-07T00:00:00"/>
    <x v="4"/>
    <n v="1081569"/>
    <s v="RTA - MARÍA GORETTI"/>
    <x v="50"/>
    <s v="FUNDACIÓN CIUDAD DEL NIÑO RICARDO ESPINOSA"/>
    <s v="RTA - RESIDENCIA TERAPEÚTICA INTEGRADA PARA ADOLESCENTES"/>
    <x v="0"/>
    <x v="0"/>
  </r>
  <r>
    <x v="6"/>
    <d v="2022-05-01T00:00:00"/>
    <x v="1"/>
    <n v="1040309"/>
    <s v="PAD - ALELI"/>
    <x v="5"/>
    <s v="FUNDACIÓN DE AYUDA AL NIÑO LIMITADO (COANIL)"/>
    <s v="PAD - PROGRAMA DE PROTECCIÓN AMBULATORIA CON DISCAPACIDAD GRAVE O PROFUNDA"/>
    <x v="1"/>
    <x v="0"/>
  </r>
  <r>
    <x v="6"/>
    <d v="2022-05-01T00:00:00"/>
    <x v="1"/>
    <n v="1040504"/>
    <s v="RDS - RESIDENCIA DE PROTECCIÓN AYELEN"/>
    <x v="61"/>
    <s v="FUNDACIÓN PARA LA INFANCIA DE COQUIMBO"/>
    <s v="RDS - RESIDENCIA CON DISCAPACIDAD SEVERA Y SITUACION DEPENDENCIA CON PROGRAMA PRE -PRD"/>
    <x v="1"/>
    <x v="0"/>
  </r>
  <r>
    <x v="6"/>
    <d v="2022-05-01T00:00:00"/>
    <x v="1"/>
    <n v="1040481"/>
    <s v="RVA - RESIDENCIA DE VIDA FAMILIAR PARA ADOLESCENTES AMANCAY"/>
    <x v="62"/>
    <s v="CORPORACIÓN AMULEN PROFESIONALES"/>
    <s v="RVA - RESIDENCIA DE VIDA FAMILIAR PARA ADOLESCENTES"/>
    <x v="1"/>
    <x v="0"/>
  </r>
  <r>
    <x v="6"/>
    <d v="2022-05-01T00:00:00"/>
    <x v="1"/>
    <n v="1040442"/>
    <s v="RVA - RESIDENCIA FAMILIAR RULCAHUE"/>
    <x v="21"/>
    <s v="FUNDACIÓN NIÑO Y PATRIA"/>
    <s v="RVA - RESIDENCIA DE VIDA FAMILIAR PARA ADOLESCENTES"/>
    <x v="1"/>
    <x v="0"/>
  </r>
  <r>
    <x v="6"/>
    <d v="2022-05-01T00:00:00"/>
    <x v="1"/>
    <n v="1040386"/>
    <s v="PIE - MAHTMA GANDHI"/>
    <x v="6"/>
    <s v="CORPORACIÓN SERVICIO PAZ Y JUSTICIA - SERPAJ CHILE"/>
    <s v="PIE - PROGRAMA DE INTERVENCION ESPECIALIZADA"/>
    <x v="1"/>
    <x v="0"/>
  </r>
  <r>
    <x v="6"/>
    <d v="2022-05-01T00:00:00"/>
    <x v="1"/>
    <n v="1040517"/>
    <s v="RVA - RIMANAKUY"/>
    <x v="63"/>
    <s v="FUNDACIÓN DE BENEFICENCIA HOGAR DE CRISTO"/>
    <s v="RVA - RESIDENCIA DE VIDA FAMILIAR PARA ADOLESCENTES"/>
    <x v="1"/>
    <x v="0"/>
  </r>
  <r>
    <x v="6"/>
    <d v="2022-06-01T00:00:00"/>
    <x v="1"/>
    <n v="1040493"/>
    <s v="FAE - ADRA LA SERENA"/>
    <x v="26"/>
    <s v="AGENCIA ADVENTISTA DE DESARROLLO Y RECURSOS ASISTENCIALES (ADRA CHILE)"/>
    <s v="FAE - PROGRAMA DE FAMILIA DE ACOGIDA ESPECIALIZADA"/>
    <x v="1"/>
    <x v="0"/>
  </r>
  <r>
    <x v="6"/>
    <d v="2022-06-01T00:00:00"/>
    <x v="1"/>
    <n v="1040487"/>
    <s v="FAE - ILLAPEL"/>
    <x v="0"/>
    <s v="FUNDACIÓN MI CASA"/>
    <s v="FAE - PROGRAMA DE FAMILIA DE ACOGIDA ESPECIALIZADA"/>
    <x v="1"/>
    <x v="0"/>
  </r>
  <r>
    <x v="6"/>
    <d v="2022-06-01T00:00:00"/>
    <x v="1"/>
    <n v="1040508"/>
    <s v="REM - RESIDENCIA CENTRO DE VIDA EL PUENTE"/>
    <x v="64"/>
    <s v="CORPORACIÓN DE AYUDA A LA INFANCIA CASA MONTAÑA"/>
    <s v="REM - RESIDENCIA PROTECCION PARA MAYORES CON PROGRAMA"/>
    <x v="1"/>
    <x v="0"/>
  </r>
  <r>
    <x v="6"/>
    <d v="2022-06-01T00:00:00"/>
    <x v="1"/>
    <n v="1040510"/>
    <s v="REM - RESIDENCIA DIVINA PROVIDENCIA"/>
    <x v="3"/>
    <s v="MARÍA AYUDA CORPORACIÓN DE BENEFICENCIA"/>
    <s v="REM - RESIDENCIA PROTECCION PARA MAYORES CON PROGRAMA"/>
    <x v="1"/>
    <x v="0"/>
  </r>
  <r>
    <x v="6"/>
    <d v="2022-06-01T00:00:00"/>
    <x v="1"/>
    <n v="1040523"/>
    <s v="REM - SAN JOSÉ"/>
    <x v="3"/>
    <s v="MARÍA AYUDA CORPORACIÓN DE BENEFICENCIA"/>
    <s v="REM - RESIDENCIA PROTECCION PARA MAYORES CON PROGRAMA"/>
    <x v="1"/>
    <x v="0"/>
  </r>
  <r>
    <x v="6"/>
    <d v="2022-06-01T00:00:00"/>
    <x v="1"/>
    <n v="1040356"/>
    <s v="RLP - CENTRO DE VIDA CHILE"/>
    <x v="64"/>
    <s v="CORPORACIÓN DE AYUDA A LA INFANCIA CASA MONTAÑA"/>
    <s v="RLP - RESIDENCIA DE PROTECCIÓN PARA LACTANTES Y PREESCOLARES (con Programa)"/>
    <x v="1"/>
    <x v="0"/>
  </r>
  <r>
    <x v="6"/>
    <d v="2022-06-01T00:00:00"/>
    <x v="1"/>
    <n v="1040410"/>
    <s v="RLP - HOGAR REDES"/>
    <x v="65"/>
    <s v="CONGREGACIÓN HERMANAS FRANCISCANAS MISIONERAS DE JESÚS"/>
    <s v="RLP - RESIDENCIA DE PROTECCIÓN PARA LACTANTES Y PREESCOLARES (con Programa)"/>
    <x v="1"/>
    <x v="0"/>
  </r>
  <r>
    <x v="6"/>
    <d v="2022-06-01T00:00:00"/>
    <x v="1"/>
    <n v="1040497"/>
    <s v="RLP - RESIDENCIA ILLAPEL"/>
    <x v="0"/>
    <s v="FUNDACIÓN MI CASA"/>
    <s v="RLP - RESIDENCIA DE PROTECCIÓN PARA LACTANTES Y PREESCOLARES (con Programa)"/>
    <x v="1"/>
    <x v="0"/>
  </r>
  <r>
    <x v="6"/>
    <d v="2022-06-01T00:00:00"/>
    <x v="1"/>
    <n v="1040513"/>
    <s v="RVA - HATARY"/>
    <x v="63"/>
    <s v="FUNDACIÓN DE BENEFICENCIA HOGAR DE CRISTO"/>
    <s v="RVA - RESIDENCIA DE VIDA FAMILIAR PARA ADOLESCENTES"/>
    <x v="1"/>
    <x v="0"/>
  </r>
  <r>
    <x v="6"/>
    <d v="2022-06-01T00:00:00"/>
    <x v="1"/>
    <n v="1040520"/>
    <s v="RVA - MADRE CARMEN"/>
    <x v="45"/>
    <s v="FUNDACIÓN ICEPH"/>
    <s v="RVA - RESIDENCIA DE VIDA FAMILIAR PARA ADOLESCENTES"/>
    <x v="1"/>
    <x v="0"/>
  </r>
  <r>
    <x v="6"/>
    <d v="2022-06-01T00:00:00"/>
    <x v="1"/>
    <n v="1040499"/>
    <s v="RVA - PADRE HURTADO"/>
    <x v="45"/>
    <s v="FUNDACIÓN ICEPH"/>
    <s v="RVA - RESIDENCIA DE VIDA FAMILIAR PARA ADOLESCENTES"/>
    <x v="1"/>
    <x v="0"/>
  </r>
  <r>
    <x v="6"/>
    <d v="2022-08-01T00:00:00"/>
    <x v="1"/>
    <n v="1040491"/>
    <s v="FAE - ADRA COQUIMBO"/>
    <x v="26"/>
    <s v="AGENCIA ADVENTISTA DE DESARROLLO Y RECURSOS ASISTENCIALES (ADRA CHILE)"/>
    <s v="FAE - PROGRAMA DE FAMILIA DE ACOGIDA ESPECIALIZADA"/>
    <x v="1"/>
    <x v="0"/>
  </r>
  <r>
    <x v="6"/>
    <d v="2022-08-01T00:00:00"/>
    <x v="1"/>
    <n v="1040363"/>
    <s v="PIE - CENTRO AMULEN"/>
    <x v="66"/>
    <s v="ORGANIZACIÓN NO GUBERNAMENTAL DE DESARROLLO CENTRO DE PROMOCIÓN DE APOYO A LA INFANCIA - PAICABI"/>
    <s v="PIE - PROGRAMA DE INTERVENCION ESPECIALIZADA"/>
    <x v="1"/>
    <x v="0"/>
  </r>
  <r>
    <x v="6"/>
    <d v="2022-08-01T00:00:00"/>
    <x v="1"/>
    <n v="1040510"/>
    <s v="REM - RESIDENCIA DIVINA PROVIDENCIA"/>
    <x v="3"/>
    <s v="MARÍA AYUDA CORPORACIÓN DE BENEFICENCIA"/>
    <s v="REM - RESIDENCIA PROTECCION PARA MAYORES CON PROGRAMA"/>
    <x v="1"/>
    <x v="0"/>
  </r>
  <r>
    <x v="6"/>
    <d v="2022-08-01T00:00:00"/>
    <x v="1"/>
    <n v="1040523"/>
    <s v="REM - SAN JOSÉ"/>
    <x v="3"/>
    <s v="MARÍA AYUDA CORPORACIÓN DE BENEFICENCIA"/>
    <s v="REM - RESIDENCIA PROTECCION PARA MAYORES CON PROGRAMA"/>
    <x v="1"/>
    <x v="0"/>
  </r>
  <r>
    <x v="6"/>
    <d v="2022-08-01T00:00:00"/>
    <x v="1"/>
    <n v="1040410"/>
    <s v="RLP - HOGAR REDES"/>
    <x v="65"/>
    <s v="CONGREGACIÓN HERMANAS FRANCISCANAS MISIONERAS DE JESÚS"/>
    <s v="RLP - RESIDENCIA DE PROTECCIÓN PARA LACTANTES Y PREESCOLARES (con Programa)"/>
    <x v="1"/>
    <x v="0"/>
  </r>
  <r>
    <x v="6"/>
    <d v="2022-09-01T00:00:00"/>
    <x v="1"/>
    <n v="1040489"/>
    <s v="FAE - ADRA OVALLE"/>
    <x v="26"/>
    <s v="AGENCIA ADVENTISTA DE DESARROLLO Y RECURSOS ASISTENCIALES (ADRA CHILE)"/>
    <s v="FAE - PROGRAMA DE FAMILIA DE ACOGIDA ESPECIALIZADA"/>
    <x v="1"/>
    <x v="0"/>
  </r>
  <r>
    <x v="6"/>
    <d v="2022-09-01T00:00:00"/>
    <x v="1"/>
    <n v="1040309"/>
    <s v="PAD - ALELI"/>
    <x v="5"/>
    <s v="FUNDACIÓN DE AYUDA AL NIÑO LIMITADO (COANIL)"/>
    <s v="PAD - PROGRAMA DE PROTECCIÓN AMBULATORIA CON DISCAPACIDAD GRAVE O PROFUNDA"/>
    <x v="1"/>
    <x v="0"/>
  </r>
  <r>
    <x v="6"/>
    <d v="2022-09-01T00:00:00"/>
    <x v="1"/>
    <n v="1040504"/>
    <s v="RDS - RESIDENCIA DE PROTECCIÓN AYELEN"/>
    <x v="61"/>
    <s v="FUNDACIÓN PARA LA INFANCIA DE COQUIMBO"/>
    <s v="RDS - RESIDENCIA CON DISCAPACIDAD SEVERA Y SITUACION DEPENDENCIA CON PROGRAMA PRE -PRD"/>
    <x v="1"/>
    <x v="0"/>
  </r>
  <r>
    <x v="6"/>
    <d v="2022-09-01T00:00:00"/>
    <x v="1"/>
    <n v="1040481"/>
    <s v="RVA - RESIDENCIA DE VIDA FAMILIAR PARA ADOLESCENTES AMANCAY"/>
    <x v="62"/>
    <s v="CORPORACIÓN AMULEN PROFESIONALES"/>
    <s v="RVA - RESIDENCIA DE VIDA FAMILIAR PARA ADOLESCENTES"/>
    <x v="1"/>
    <x v="0"/>
  </r>
  <r>
    <x v="6"/>
    <d v="2022-10-01T00:00:00"/>
    <x v="1"/>
    <n v="1040487"/>
    <s v="FAE - ILLAPEL"/>
    <x v="0"/>
    <s v="FUNDACIÓN MI CASA"/>
    <s v="FAE - PROGRAMA DE FAMILIA DE ACOGIDA ESPECIALIZADA"/>
    <x v="1"/>
    <x v="0"/>
  </r>
  <r>
    <x v="6"/>
    <d v="2022-10-01T00:00:00"/>
    <x v="0"/>
    <n v="1040410"/>
    <s v="RLP - HOGAR REDES"/>
    <x v="65"/>
    <s v="CONGREGACIÓN HERMANAS FRANCISCANAS MISIONERAS DE JESÚS"/>
    <s v="RLP - RESIDENCIA DE PROTECCIÓN PARA LACTANTES Y PREESCOLARES (con Programa)"/>
    <x v="1"/>
    <x v="0"/>
  </r>
  <r>
    <x v="6"/>
    <d v="2022-10-01T00:00:00"/>
    <x v="1"/>
    <n v="1040497"/>
    <s v="RLP - RESIDENCIA ILLAPEL"/>
    <x v="0"/>
    <s v="FUNDACIÓN MI CASA"/>
    <s v="RLP - RESIDENCIA DE PROTECCIÓN PARA LACTANTES Y PREESCOLARES (con Programa)"/>
    <x v="1"/>
    <x v="0"/>
  </r>
  <r>
    <x v="6"/>
    <d v="2022-10-01T00:00:00"/>
    <x v="1"/>
    <n v="1040520"/>
    <s v="RVA - MADRE CARMEN"/>
    <x v="45"/>
    <s v="FUNDACIÓN ICEPH"/>
    <s v="RVA - RESIDENCIA DE VIDA FAMILIAR PARA ADOLESCENTES"/>
    <x v="1"/>
    <x v="0"/>
  </r>
  <r>
    <x v="6"/>
    <d v="2022-10-01T00:00:00"/>
    <x v="1"/>
    <n v="1040499"/>
    <s v="RVA - PADRE HURTADO"/>
    <x v="45"/>
    <s v="FUNDACIÓN ICEPH"/>
    <s v="RVA - RESIDENCIA DE VIDA FAMILIAR PARA ADOLESCENTES"/>
    <x v="1"/>
    <x v="0"/>
  </r>
  <r>
    <x v="6"/>
    <d v="2022-11-01T00:00:00"/>
    <x v="1"/>
    <n v="1040439"/>
    <s v="DAM - GUAYACAN"/>
    <x v="24"/>
    <s v="ONG CREAPSI"/>
    <s v="DAM - DIAGNÓSTICO"/>
    <x v="1"/>
    <x v="0"/>
  </r>
  <r>
    <x v="6"/>
    <d v="2022-11-01T00:00:00"/>
    <x v="1"/>
    <n v="1040387"/>
    <s v="PDC - 24 HORAS OSCAR ROMERO"/>
    <x v="6"/>
    <s v="CORPORACIÓN SERVICIO PAZ Y JUSTICIA - SERPAJ CHILE"/>
    <s v="PDC - PROGRAMA ESPECIALIZADO EN DROGAS (24 H)"/>
    <x v="1"/>
    <x v="0"/>
  </r>
  <r>
    <x v="6"/>
    <d v="2022-11-01T00:00:00"/>
    <x v="1"/>
    <n v="1040312"/>
    <s v="PDE - COQUIMBO CRESERES"/>
    <x v="8"/>
    <s v="FUNDACIÓN CRESERES"/>
    <s v="PDE - PROGRAMA DE REINSERCION EDUCATIVA (24 H)"/>
    <x v="1"/>
    <x v="0"/>
  </r>
  <r>
    <x v="6"/>
    <d v="2022-11-01T00:00:00"/>
    <x v="1"/>
    <n v="1040392"/>
    <s v="PEE - CIUDAD DEL NIÑO LA SERENA"/>
    <x v="14"/>
    <s v="FUNDACIÓN CIUDAD DEL NIÑO EX CONSEJO DE DEFENSA DEL NIÑO"/>
    <s v="PEE - PROGRAMA EXPLOTACIÓN SEXUAL"/>
    <x v="1"/>
    <x v="0"/>
  </r>
  <r>
    <x v="6"/>
    <d v="2022-11-01T00:00:00"/>
    <x v="1"/>
    <n v="1040346"/>
    <s v="PRI - LA SERENA"/>
    <x v="0"/>
    <s v="FUNDACIÓN MI CASA"/>
    <s v="PRI - PROGRAMA INTERVENCIÓN Y PREPARACIÓN PARA LA INTEGRACION DE NIÑOS EN FAMILIA ALTERNATIVA"/>
    <x v="1"/>
    <x v="0"/>
  </r>
  <r>
    <x v="6"/>
    <d v="2022-11-01T00:00:00"/>
    <x v="1"/>
    <n v="1040475"/>
    <s v="PRM - CIUDAD DEL NIÑO ILLAPEL"/>
    <x v="14"/>
    <s v="FUNDACIÓN CIUDAD DEL NIÑO EX CONSEJO DE DEFENSA DEL NIÑO"/>
    <s v="PRM - PROGRAMA ESPECIALIZADO EN MALTRATO"/>
    <x v="1"/>
    <x v="0"/>
  </r>
  <r>
    <x v="6"/>
    <d v="2022-11-01T00:00:00"/>
    <x v="0"/>
    <n v="1040508"/>
    <s v="REM - RESIDENCIA CENTRO DE VIDA EL PUENTE"/>
    <x v="64"/>
    <s v="CORPORACIÓN DE AYUDA A LA INFANCIA CASA MONTAÑA"/>
    <s v="REM - RESIDENCIA PROTECCION PARA MAYORES CON PROGRAMA"/>
    <x v="1"/>
    <x v="0"/>
  </r>
  <r>
    <x v="6"/>
    <d v="2022-11-01T00:00:00"/>
    <x v="1"/>
    <n v="1040356"/>
    <s v="RLP - CENTRO DE VIDA CHILE"/>
    <x v="64"/>
    <s v="CORPORACIÓN DE AYUDA A LA INFANCIA CASA MONTAÑA"/>
    <s v="RLP - RESIDENCIA DE PROTECCIÓN PARA LACTANTES Y PREESCOLARES (con Programa)"/>
    <x v="1"/>
    <x v="0"/>
  </r>
  <r>
    <x v="6"/>
    <d v="2022-12-01T00:00:00"/>
    <x v="1"/>
    <n v="1040493"/>
    <s v="FAE - ADRA LA SERENA"/>
    <x v="26"/>
    <s v="AGENCIA ADVENTISTA DE DESARROLLO Y RECURSOS ASISTENCIALES (ADRA CHILE)"/>
    <s v="FAE - PROGRAMA DE FAMILIA DE ACOGIDA ESPECIALIZADA"/>
    <x v="1"/>
    <x v="0"/>
  </r>
  <r>
    <x v="6"/>
    <d v="2022-12-01T00:00:00"/>
    <x v="1"/>
    <n v="1040383"/>
    <s v="PAS - CENTRO KUYEN"/>
    <x v="66"/>
    <s v="ORGANIZACIÓN NO GUBERNAMENTAL DE DESARROLLO CENTRO DE PROMOCIÓN DE APOYO A LA INFANCIA - PAICABI"/>
    <s v="PAS - PROGRAMA ESPECIALIZADO PARA AGRESORES SEXUALES"/>
    <x v="1"/>
    <x v="0"/>
  </r>
  <r>
    <x v="6"/>
    <d v="2022-12-01T00:00:00"/>
    <x v="1"/>
    <n v="1040533"/>
    <s v="REM - CASA CUMBRES DE OVALLE"/>
    <x v="45"/>
    <s v="FUNDACIÓN ICEPH"/>
    <s v="REM - RESIDENCIA PROTECCION PARA MAYORES CON PROGRAMA"/>
    <x v="1"/>
    <x v="0"/>
  </r>
  <r>
    <x v="6"/>
    <d v="2022-12-01T00:00:00"/>
    <x v="1"/>
    <n v="1040513"/>
    <s v="RVA - HATARY"/>
    <x v="63"/>
    <s v="FUNDACIÓN DE BENEFICENCIA HOGAR DE CRISTO"/>
    <s v="RVA - RESIDENCIA DE VIDA FAMILIAR PARA ADOLESCENTES"/>
    <x v="1"/>
    <x v="0"/>
  </r>
  <r>
    <x v="6"/>
    <d v="2022-12-01T00:00:00"/>
    <x v="1"/>
    <n v="1040442"/>
    <s v="RVA - RESIDENCIA FAMILIAR RULCAHUE"/>
    <x v="21"/>
    <s v="FUNDACIÓN NIÑO Y PATRIA"/>
    <s v="RVA - RESIDENCIA DE VIDA FAMILIAR PARA ADOLESCENTES"/>
    <x v="1"/>
    <x v="0"/>
  </r>
  <r>
    <x v="6"/>
    <d v="2022-12-01T00:00:00"/>
    <x v="1"/>
    <n v="1040517"/>
    <s v="RVA - RIMANAKUY"/>
    <x v="63"/>
    <s v="FUNDACIÓN DE BENEFICENCIA HOGAR DE CRISTO"/>
    <s v="RVA - RESIDENCIA DE VIDA FAMILIAR PARA ADOLESCENTES"/>
    <x v="1"/>
    <x v="0"/>
  </r>
  <r>
    <x v="6"/>
    <d v="2023-01-01T00:00:00"/>
    <x v="1"/>
    <n v="1040508"/>
    <s v="REM - RESIDENCIA CENTRO DE VIDA EL PUENTE"/>
    <x v="64"/>
    <s v="CORPORACIÓN DE AYUDA A LA INFANCIA CASA MONTAÑA"/>
    <s v="REM - RESIDENCIA PROTECCION PARA MAYORES CON PROGRAMA"/>
    <x v="1"/>
    <x v="0"/>
  </r>
  <r>
    <x v="6"/>
    <d v="2023-01-01T00:00:00"/>
    <x v="1"/>
    <n v="1040356"/>
    <s v="RLP - CENTRO DE VIDA CHILE"/>
    <x v="64"/>
    <s v="CORPORACIÓN DE AYUDA A LA INFANCIA CASA MONTAÑA"/>
    <s v="RLP - RESIDENCIA DE PROTECCIÓN PARA LACTANTES Y PREESCOLARES (con Programa)"/>
    <x v="1"/>
    <x v="0"/>
  </r>
  <r>
    <x v="6"/>
    <d v="2023-01-01T00:00:00"/>
    <x v="1"/>
    <n v="1040410"/>
    <s v="RLP - HOGAR REDES"/>
    <x v="65"/>
    <s v="CONGREGACIÓN HERMANAS FRANCISCANAS MISIONERAS DE JESÚS"/>
    <s v="RLP - RESIDENCIA DE PROTECCIÓN PARA LACTANTES Y PREESCOLARES (con Programa)"/>
    <x v="1"/>
    <x v="0"/>
  </r>
  <r>
    <x v="6"/>
    <d v="2023-01-01T00:00:00"/>
    <x v="1"/>
    <n v="1040481"/>
    <s v="RVA - RESIDENCIA DE VIDA FAMILIAR PARA ADOLESCENTES AMANCAY"/>
    <x v="62"/>
    <s v="CORPORACIÓN AMULEN PROFESIONALES"/>
    <s v="RVA - RESIDENCIA DE VIDA FAMILIAR PARA ADOLESCENTES"/>
    <x v="1"/>
    <x v="0"/>
  </r>
  <r>
    <x v="6"/>
    <d v="2023-02-01T00:00:00"/>
    <x v="1"/>
    <n v="1040499"/>
    <s v="RVA - PADRE HURTADO"/>
    <x v="45"/>
    <s v="FUNDACIÓN ICEPH"/>
    <s v="RVA - RESIDENCIA DE VIDA FAMILIAR PARA ADOLESCENTES"/>
    <x v="1"/>
    <x v="0"/>
  </r>
  <r>
    <x v="6"/>
    <d v="2023-04-01T00:00:00"/>
    <x v="0"/>
    <n v="1040504"/>
    <s v="RDS - RESIDENCIA DE PROTECCIÓN AYELEN"/>
    <x v="61"/>
    <s v="FUNDACIÓN PARA LA INFANCIA DE COQUIMBO"/>
    <s v="RDS - RESIDENCIA CON DISCAPACIDAD SEVERA Y SITUACION DEPENDENCIA CON PROGRAMA PRE -PRD"/>
    <x v="0"/>
    <x v="0"/>
  </r>
  <r>
    <x v="6"/>
    <d v="2023-04-01T00:00:00"/>
    <x v="3"/>
    <n v="1040517"/>
    <s v="RVA - RIMANAKUY"/>
    <x v="63"/>
    <s v="FUNDACIÓN DE BENEFICENCIA HOGAR DE CRISTO"/>
    <s v="RVA - RESIDENCIA DE VIDA FAMILIAR PARA ADOLESCENTES"/>
    <x v="0"/>
    <x v="0"/>
  </r>
  <r>
    <x v="6"/>
    <d v="2023-05-01T00:00:00"/>
    <x v="0"/>
    <n v="1040440"/>
    <s v="DAM - LUCUMILLO"/>
    <x v="24"/>
    <s v="ONG CREAPSI"/>
    <s v="DAM - DIAGNÓSTICO"/>
    <x v="1"/>
    <x v="0"/>
  </r>
  <r>
    <x v="6"/>
    <d v="2023-08-01T00:00:00"/>
    <x v="6"/>
    <n v="1040508"/>
    <s v="REM - RESIDENCIA CENTRO DE VIDA EL PUENTE"/>
    <x v="64"/>
    <s v="CORPORACIÓN DE AYUDA A LA INFANCIA CASA MONTAÑA"/>
    <s v="REM - RESIDENCIA PROTECCION PARA MAYORES CON PROGRAMA"/>
    <x v="0"/>
    <x v="0"/>
  </r>
  <r>
    <x v="6"/>
    <d v="2023-08-01T00:00:00"/>
    <x v="0"/>
    <n v="1040497"/>
    <s v="RLP - RESIDENCIA ILLAPEL"/>
    <x v="0"/>
    <s v="FUNDACIÓN MI CASA"/>
    <s v="RLP - RESIDENCIA DE PROTECCIÓN PARA LACTANTES Y PREESCOLARES (con Programa)"/>
    <x v="1"/>
    <x v="0"/>
  </r>
  <r>
    <x v="6"/>
    <d v="2023-10-01T00:00:00"/>
    <x v="3"/>
    <n v="1040485"/>
    <s v="PRM - NICANOR PARRA"/>
    <x v="6"/>
    <s v="CORPORACIÓN SERVICIO PAZ Y JUSTICIA - SERPAJ CHILE"/>
    <s v="PRM - PROGRAMA ESPECIALIZADO EN MALTRATO"/>
    <x v="1"/>
    <x v="0"/>
  </r>
  <r>
    <x v="6"/>
    <d v="2023-11-01T00:00:00"/>
    <x v="3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3-12-01T00:00:00"/>
    <x v="3"/>
    <n v="1040533"/>
    <s v="REM - CASA CUMBRES DE OVALLE"/>
    <x v="45"/>
    <s v="FUNDACIÓN ICEPH"/>
    <s v="REM - RESIDENCIA PROTECCION PARA MAYORES CON PROGRAMA"/>
    <x v="0"/>
    <x v="0"/>
  </r>
  <r>
    <x v="6"/>
    <d v="2024-01-01T00:00:00"/>
    <x v="0"/>
    <n v="1040517"/>
    <s v="RVA - RIMANAKUY"/>
    <x v="63"/>
    <s v="FUNDACIÓN DE BENEFICENCIA HOGAR DE CRISTO"/>
    <s v="RVA - RESIDENCIA DE VIDA FAMILIAR PARA ADOLESCENTES"/>
    <x v="0"/>
    <x v="0"/>
  </r>
  <r>
    <x v="6"/>
    <d v="2024-02-01T00:00:00"/>
    <x v="0"/>
    <n v="1040591"/>
    <s v="RDS - CASA ESPERANZA COQUIMBO"/>
    <x v="13"/>
    <s v="FUNDACIÓN CHILENA PARA LA DISCAPACIDAD"/>
    <s v="RDS - RESIDENCIA CON DISCAPACIDAD SEVERA Y SITUACION DEPENDENCIA CON PROGRAMA PRE -PRD"/>
    <x v="0"/>
    <x v="0"/>
  </r>
  <r>
    <x v="6"/>
    <d v="2024-04-01T00:00:00"/>
    <x v="4"/>
    <n v="1040437"/>
    <s v="DAM - BOROCOI"/>
    <x v="24"/>
    <s v="ONG CREAPSI"/>
    <s v="DAM - DIAGNÓSTICO"/>
    <x v="0"/>
    <x v="0"/>
  </r>
  <r>
    <x v="6"/>
    <d v="2024-04-01T00:00:00"/>
    <x v="4"/>
    <n v="1040441"/>
    <s v="DAM - CHAMIZA"/>
    <x v="24"/>
    <s v="ONG CREAPSI"/>
    <s v="DAM - DIAGNÓSTICO"/>
    <x v="0"/>
    <x v="0"/>
  </r>
  <r>
    <x v="6"/>
    <d v="2024-05-01T00:00:00"/>
    <x v="4"/>
    <n v="1040499"/>
    <s v="RVA - PADRE HURTADO"/>
    <x v="45"/>
    <s v="FUNDACIÓN ICEPH"/>
    <s v="RVA - RESIDENCIA DE VIDA FAMILIAR PARA ADOLESCENTES"/>
    <x v="0"/>
    <x v="0"/>
  </r>
  <r>
    <x v="6"/>
    <d v="2024-05-01T00:00:00"/>
    <x v="4"/>
    <n v="1040487"/>
    <s v="FAE - ILLAPEL"/>
    <x v="0"/>
    <s v="FUNDACIÓN MI CASA"/>
    <s v="FAE - PROGRAMA DE FAMILIA DE ACOGIDA ESPECIALIZADA"/>
    <x v="0"/>
    <x v="0"/>
  </r>
  <r>
    <x v="6"/>
    <d v="2024-06-01T00:00:00"/>
    <x v="5"/>
    <n v="1040442"/>
    <s v="RVA - RESIDENCIA FAMILIAR RULCAHUE"/>
    <x v="21"/>
    <s v="FUNDACIÓN NIÑO Y PATRIA"/>
    <s v="RVA - RESIDENCIA DE VIDA FAMILIAR PARA ADOLESCENTES"/>
    <x v="0"/>
    <x v="0"/>
  </r>
  <r>
    <x v="6"/>
    <d v="2024-06-01T00:00:00"/>
    <x v="4"/>
    <n v="1040517"/>
    <s v="RVA - RIMANAKUY"/>
    <x v="63"/>
    <s v="FUNDACIÓN DE BENEFICENCIA HOGAR DE CRISTO"/>
    <s v="RVA - RESIDENCIA DE VIDA FAMILIAR PARA ADOLESCENTES"/>
    <x v="0"/>
    <x v="0"/>
  </r>
  <r>
    <x v="6"/>
    <d v="2024-07-01T00:00:00"/>
    <x v="2"/>
    <n v="1040598"/>
    <s v="AFT - ATAUCHI COQUIMBO"/>
    <x v="30"/>
    <s v="FUNDACIÓN LEON BLOY PARA LA PROMOCIÓN INTEGRAL DE LA FAMILIA"/>
    <s v="AFT - ACOMPAÑAMIENTO FAMILAR TERRITORIAL"/>
    <x v="2"/>
    <x v="0"/>
  </r>
  <r>
    <x v="6"/>
    <d v="2024-07-01T00:00:00"/>
    <x v="6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4-07-01T00:00:00"/>
    <x v="5"/>
    <n v="1040533"/>
    <s v="REM - CASA CUMBRES DE OVALLE"/>
    <x v="45"/>
    <s v="FUNDACIÓN ICEPH"/>
    <s v="REM - RESIDENCIA PROTECCION PARA MAYORES CON PROGRAMA"/>
    <x v="0"/>
    <x v="0"/>
  </r>
  <r>
    <x v="6"/>
    <d v="2024-08-01T00:00:00"/>
    <x v="5"/>
    <n v="1040481"/>
    <s v="RVA - RESIDENCIA DE VIDA FAMILIAR PARA ADOLESCENTES AMANCAY"/>
    <x v="62"/>
    <s v="CORPORACIÓN AMULEN PROFESIONALES"/>
    <s v="RVA - RESIDENCIA DE VIDA FAMILIAR PARA ADOLESCENTES"/>
    <x v="1"/>
    <x v="0"/>
  </r>
  <r>
    <x v="6"/>
    <d v="2024-08-12T00:00:00"/>
    <x v="4"/>
    <n v="1040591"/>
    <s v="RDS - CASA ESPERANZA COQUIMBO"/>
    <x v="13"/>
    <s v="FUNDACIÓN CHILENA PARA LA DISCAPACIDAD"/>
    <s v="RDS - RESIDENCIA CON DISCAPACIDAD SEVERA Y SITUACION DEPENDENCIA CON PROGRAMA PRE -PRD"/>
    <x v="0"/>
    <x v="0"/>
  </r>
  <r>
    <x v="6"/>
    <d v="2024-08-12T00:00:00"/>
    <x v="4"/>
    <n v="1040562"/>
    <s v="PPF - CRESERES LA SERENA"/>
    <x v="8"/>
    <s v="FUNDACIÓN CRESERES"/>
    <s v="PPF - PROGRAMA DE PREVENCIÓN FOCALIZADA"/>
    <x v="0"/>
    <x v="0"/>
  </r>
  <r>
    <x v="6"/>
    <d v="2024-09-01T00:00:00"/>
    <x v="4"/>
    <n v="1040533"/>
    <s v="REM - CASA CUMBRES DE OVALLE"/>
    <x v="45"/>
    <s v="FUNDACIÓN ICEPH"/>
    <s v="REM - RESIDENCIA PROTECCION PARA MAYORES CON PROGRAMA"/>
    <x v="1"/>
    <x v="0"/>
  </r>
  <r>
    <x v="6"/>
    <d v="2024-09-01T00:00:00"/>
    <x v="4"/>
    <n v="1040520"/>
    <s v="RVA - MADRE CARMEN"/>
    <x v="45"/>
    <s v="FUNDACIÓN ICEPH"/>
    <s v="RVA - RESIDENCIA DE VIDA FAMILIAR PARA ADOLESCENTES"/>
    <x v="0"/>
    <x v="0"/>
  </r>
  <r>
    <x v="6"/>
    <d v="2024-09-01T00:00:00"/>
    <x v="4"/>
    <n v="1040606"/>
    <s v="REM - ESPERANZA"/>
    <x v="46"/>
    <s v="CORPORACIÓN GABRIELA MISTRAL"/>
    <s v="REM - RESIDENCIA PROTECCION PARA MAYORES CON PROGRAMA"/>
    <x v="0"/>
    <x v="0"/>
  </r>
  <r>
    <x v="6"/>
    <d v="2024-09-01T00:00:00"/>
    <x v="5"/>
    <n v="1040491"/>
    <s v="FAE - ADRA COQUIMBO"/>
    <x v="26"/>
    <s v="AGENCIA ADVENTISTA DE DESARROLLO Y RECURSOS ASISTENCIALES (ADRA CHILE)"/>
    <s v="FAE - PROGRAMA DE FAMILIA DE ACOGIDA ESPECIALIZADA"/>
    <x v="1"/>
    <x v="0"/>
  </r>
  <r>
    <x v="6"/>
    <d v="2024-10-01T00:00:00"/>
    <x v="5"/>
    <n v="1040474"/>
    <s v="PIE - PEUMAYEN COMUNAS VICUÑA PAIHUANO"/>
    <x v="62"/>
    <s v="CORPORACIÓN AMULEN PROFESIONALES"/>
    <s v="PIE - PROGRAMA DE INTERVENCION ESPECIALIZADA"/>
    <x v="1"/>
    <x v="0"/>
  </r>
  <r>
    <x v="6"/>
    <d v="2024-10-01T00:00:00"/>
    <x v="5"/>
    <n v="1040548"/>
    <s v="PPF - INTERACTÚA ILLAPEL"/>
    <x v="67"/>
    <s v="OBISPADO DE ILLAPEL"/>
    <s v="PPF - PROGRAMA DE PREVENCIÓN FOCALIZADA"/>
    <x v="1"/>
    <x v="0"/>
  </r>
  <r>
    <x v="6"/>
    <d v="2024-10-01T00:00:00"/>
    <x v="5"/>
    <n v="1040579"/>
    <s v="RLP - AYNI"/>
    <x v="62"/>
    <s v="CORPORACIÓN AMULEN PROFESIONALES"/>
    <s v="RLP - RESIDENCIA DE PROTECCIÓN PARA LACTANTES Y PREESCOLARES (con Programa)"/>
    <x v="0"/>
    <x v="0"/>
  </r>
  <r>
    <x v="6"/>
    <d v="2024-10-28T00:00:00"/>
    <x v="5"/>
    <n v="1040608"/>
    <s v="REM - GAMI"/>
    <x v="46"/>
    <s v="CORPORACIÓN GABRIELA MISTRAL"/>
    <s v="REM - RESIDENCIA PROTECCION PARA MAYORES CON PROGRAMA"/>
    <x v="0"/>
    <x v="0"/>
  </r>
  <r>
    <x v="6"/>
    <d v="2024-11-28T00:00:00"/>
    <x v="3"/>
    <n v="1040591"/>
    <s v="RDS - CASA ESPERANZA COQUIMBO"/>
    <x v="13"/>
    <s v="FUNDACIÓN CHILENA PARA LA DISCAPACIDAD"/>
    <s v="RDS - RESIDENCIA CON DISCAPACIDAD SEVERA Y SITUACION DEPENDENCIA CON PROGRAMA PRE -PRD"/>
    <x v="0"/>
    <x v="0"/>
  </r>
  <r>
    <x v="6"/>
    <d v="2024-12-01T00:00:00"/>
    <x v="3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5-01-01T00:00:00"/>
    <x v="4"/>
    <n v="1040467"/>
    <s v="PRM - CENTRO RUKAN"/>
    <x v="66"/>
    <s v="ORGANIZACIÓN NO GUBERNAMENTAL DE DESARROLLO CENTRO DE PROMOCIÓN DE APOYO A LA INFANCIA - PAICABI"/>
    <s v="PRM - PROGRAMA ESPECIALIZADO EN MALTRATO"/>
    <x v="1"/>
    <x v="0"/>
  </r>
  <r>
    <x v="6"/>
    <d v="2025-01-21T00:00:00"/>
    <x v="0"/>
    <n v="1040579"/>
    <s v="RLP - AYNI"/>
    <x v="62"/>
    <s v="CORPORACIÓN AMULEN PROFESIONALES"/>
    <s v="RLP - RESIDENCIA DE PROTECCIÓN PARA LACTANTES Y PREESCOLARES (con Programa)"/>
    <x v="1"/>
    <x v="0"/>
  </r>
  <r>
    <x v="6"/>
    <d v="2025-02-12T00:00:00"/>
    <x v="5"/>
    <n v="1040631"/>
    <s v="AFT - JORGE PEÑA HEN"/>
    <x v="6"/>
    <s v="CORPORACIÓN SERVICIO PAZ Y JUSTICIA - SERPAJ CHILE"/>
    <s v="AFT - ACOMPAÑAMIENTO FAMILAR TERRITORIAL"/>
    <x v="1"/>
    <x v="0"/>
  </r>
  <r>
    <x v="6"/>
    <d v="2025-02-24T00:00:00"/>
    <x v="5"/>
    <n v="1040553"/>
    <s v="PRM - CENTRO INKAN"/>
    <x v="66"/>
    <s v="ORGANIZACIÓN NO GUBERNAMENTAL DE DESARROLLO CENTRO DE PROMOCIÓN DE APOYO A LA INFANCIA - PAICABI"/>
    <s v="PRM - PROGRAMA ESPECIALIZADO EN MALTRATO"/>
    <x v="0"/>
    <x v="0"/>
  </r>
  <r>
    <x v="6"/>
    <d v="2025-02-24T00:00:00"/>
    <x v="5"/>
    <n v="1040513"/>
    <s v="RVA - HATARY"/>
    <x v="63"/>
    <s v="FUNDACIÓN DE BENEFICENCIA HOGAR DE CRISTO"/>
    <s v="RVA - RESIDENCIA DE VIDA FAMILIAR PARA ADOLESCENTES"/>
    <x v="1"/>
    <x v="0"/>
  </r>
  <r>
    <x v="6"/>
    <d v="2025-02-25T00:00:00"/>
    <x v="5"/>
    <n v="1040540"/>
    <s v="FAE - PROGRAMA FAMILIAS DE ACOGIDA LA SERENA"/>
    <x v="7"/>
    <s v="CORPORACIÓN ACOGIDA"/>
    <s v="FAE - PROGRAMA DE FAMILIA DE ACOGIDA ESPECIALIZADA"/>
    <x v="1"/>
    <x v="0"/>
  </r>
  <r>
    <x v="6"/>
    <d v="2025-03-01T00:00:00"/>
    <x v="3"/>
    <n v="1040441"/>
    <s v="DAM - CHAMIZA"/>
    <x v="24"/>
    <s v="ONG CREAPSI"/>
    <s v="DAM - DIAGNÓSTICO"/>
    <x v="0"/>
    <x v="0"/>
  </r>
  <r>
    <x v="6"/>
    <d v="2025-03-01T00:00:00"/>
    <x v="0"/>
    <n v="1040540"/>
    <s v="FAE - PROGRAMA FAMILIAS DE ACOGIDA LA SERENA"/>
    <x v="7"/>
    <s v="CORPORACIÓN ACOGIDA"/>
    <s v="FAE - PROGRAMA DE FAMILIA DE ACOGIDA ESPECIALIZADA"/>
    <x v="1"/>
    <x v="0"/>
  </r>
  <r>
    <x v="6"/>
    <d v="2025-03-19T00:00:00"/>
    <x v="5"/>
    <n v="1040588"/>
    <s v="RLP - HOGAR REDES"/>
    <x v="65"/>
    <s v="CONGREGACIÓN HERMANAS FRANCISCANAS MISIONERAS DE JESÚS"/>
    <s v="RLP - RESIDENCIA DE PROTECCIÓN PARA LACTANTES Y PREESCOLARES (con Programa)"/>
    <x v="1"/>
    <x v="0"/>
  </r>
  <r>
    <x v="6"/>
    <d v="2025-04-01T00:00:00"/>
    <x v="4"/>
    <n v="1040533"/>
    <s v="REM - CASA CUMBRES DE OVALLE"/>
    <x v="45"/>
    <s v="FUNDACIÓN ICEPH"/>
    <s v="REM - RESIDENCIA PROTECCION PARA MAYORES CON PROGRAMA"/>
    <x v="0"/>
    <x v="0"/>
  </r>
  <r>
    <x v="6"/>
    <d v="2025-04-01T00:00:00"/>
    <x v="0"/>
    <n v="1040594"/>
    <s v="AFT - CIUDAD DEL NIÑO COQUIMBO"/>
    <x v="14"/>
    <s v="FUNDACIÓN CIUDAD DEL NIÑO EX CONSEJO DE DEFENSA DEL NIÑO"/>
    <s v="AFT - ACOMPAÑAMIENTO FAMILAR TERRITORIAL"/>
    <x v="0"/>
    <x v="0"/>
  </r>
  <r>
    <x v="6"/>
    <d v="2025-04-08T00:00:00"/>
    <x v="0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5-05-01T00:00:00"/>
    <x v="0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5-06-01T00:00:00"/>
    <x v="0"/>
    <n v="1040513"/>
    <s v="RVA - HATARY"/>
    <x v="63"/>
    <s v="FUNDACIÓN DE BENEFICENCIA HOGAR DE CRISTO"/>
    <s v="RVA - RESIDENCIA DE VIDA FAMILIAR PARA ADOLESCENTES"/>
    <x v="1"/>
    <x v="0"/>
  </r>
  <r>
    <x v="6"/>
    <d v="2025-06-17T00:00:00"/>
    <x v="5"/>
    <n v="1040497"/>
    <s v="RLP - RESIDENCIA ILLAPEL"/>
    <x v="0"/>
    <s v="FUNDACIÓN MI CASA"/>
    <s v="RLP - RESIDENCIA DE PROTECCIÓN PARA LACTANTES Y PREESCOLARES (con Programa)"/>
    <x v="1"/>
    <x v="0"/>
  </r>
  <r>
    <x v="6"/>
    <d v="2025-06-26T00:00:00"/>
    <x v="5"/>
    <n v="1040565"/>
    <s v="PRM - LA SERENA CREA EQUIDAD"/>
    <x v="68"/>
    <s v="FUNDACIÓN CREA EQUIDAD"/>
    <s v="PRM - PROGRAMA ESPECIALIZADO EN MALTRATO"/>
    <x v="1"/>
    <x v="0"/>
  </r>
  <r>
    <x v="6"/>
    <d v="2025-07-01T00:00:00"/>
    <x v="2"/>
    <n v="1040608"/>
    <s v="REM - GAMI"/>
    <x v="46"/>
    <s v="CORPORACIÓN GABRIELA MISTRAL"/>
    <s v="REM - RESIDENCIA PROTECCION PARA MAYORES CON PROGRAMA"/>
    <x v="2"/>
    <x v="0"/>
  </r>
  <r>
    <x v="6"/>
    <d v="2025-07-01T00:00:00"/>
    <x v="5"/>
    <n v="1040471"/>
    <s v="PIE - 24 HORAS GAMI"/>
    <x v="46"/>
    <s v="CORPORACIÓN GABRIELA MISTRAL"/>
    <s v="PIE - PROGRAMA DE INTERVENCION ESPECIALIZADA"/>
    <x v="0"/>
    <x v="0"/>
  </r>
  <r>
    <x v="6"/>
    <d v="2025-07-01T00:00:00"/>
    <x v="5"/>
    <n v="1040641"/>
    <s v="REM - SAN JOSÉ"/>
    <x v="62"/>
    <s v="CORPORACIÓN AMULEN PROFESIONALES"/>
    <s v="REM - RESIDENCIA PROTECCION PARA MAYORES CON PROGRAMA"/>
    <x v="1"/>
    <x v="0"/>
  </r>
  <r>
    <x v="6"/>
    <d v="2025-07-03T00:00:00"/>
    <x v="0"/>
    <n v="1040489"/>
    <s v="FAE - ADRA OVALLE"/>
    <x v="26"/>
    <s v="AGENCIA ADVENTISTA DE DESARROLLO Y RECURSOS ASISTENCIALES (ADRA CHILE)"/>
    <s v="FAE - PROGRAMA DE FAMILIA DE ACOGIDA ESPECIALIZADA"/>
    <x v="0"/>
    <x v="0"/>
  </r>
  <r>
    <x v="6"/>
    <d v="2025-07-23T00:00:00"/>
    <x v="4"/>
    <n v="1040555"/>
    <s v="PAS - CENTRO KUYEN"/>
    <x v="66"/>
    <s v="ORGANIZACIÓN NO GUBERNAMENTAL DE DESARROLLO CENTRO DE PROMOCIÓN DE APOYO A LA INFANCIA - PAICABI"/>
    <s v="PAS - PROGRAMA ESPECIALIZADO PARA AGRESORES SEXUALES"/>
    <x v="1"/>
    <x v="0"/>
  </r>
  <r>
    <x v="6"/>
    <d v="2025-08-01T00:00:00"/>
    <x v="5"/>
    <n v="1040491"/>
    <s v="FAE - ADRA COQUIMBO"/>
    <x v="26"/>
    <s v="AGENCIA ADVENTISTA DE DESARROLLO Y RECURSOS ASISTENCIALES (ADRA CHILE)"/>
    <s v="FAE - PROGRAMA DE FAMILIA DE ACOGIDA ESPECIALIZADA"/>
    <x v="0"/>
    <x v="0"/>
  </r>
  <r>
    <x v="6"/>
    <d v="2025-08-08T00:00:00"/>
    <x v="3"/>
    <n v="1040520"/>
    <s v="RVA - MADRE CARMEN"/>
    <x v="45"/>
    <s v="FUNDACIÓN ICEPH"/>
    <s v="RVA - RESIDENCIA DE VIDA FAMILIAR PARA ADOLESCENTES"/>
    <x v="0"/>
    <x v="0"/>
  </r>
  <r>
    <x v="6"/>
    <d v="2025-08-25T00:00:00"/>
    <x v="5"/>
    <n v="1040557"/>
    <s v="PRM - CENTRO NEUQUEN"/>
    <x v="66"/>
    <s v="ORGANIZACIÓN NO GUBERNAMENTAL DE DESARROLLO CENTRO DE PROMOCIÓN DE APOYO A LA INFANCIA - PAICABI"/>
    <s v="PRM - PROGRAMA ESPECIALIZADO EN MALTRATO"/>
    <x v="1"/>
    <x v="0"/>
  </r>
  <r>
    <x v="6"/>
    <d v="2025-08-27T00:00:00"/>
    <x v="0"/>
    <n v="1040579"/>
    <s v="RLP - AYNI"/>
    <x v="62"/>
    <s v="CORPORACIÓN AMULEN PROFESIONALES"/>
    <s v="RLP - RESIDENCIA DE PROTECCIÓN PARA LACTANTES Y PREESCOLARES (con Programa)"/>
    <x v="1"/>
    <x v="0"/>
  </r>
  <r>
    <x v="6"/>
    <d v="2025-09-01T00:00:00"/>
    <x v="3"/>
    <n v="1040493"/>
    <s v="FAE - ADRA LA SERENA"/>
    <x v="26"/>
    <s v="AGENCIA ADVENTISTA DE DESARROLLO Y RECURSOS ASISTENCIALES (ADRA CHILE)"/>
    <s v="FAE - PROGRAMA DE FAMILIA DE ACOGIDA ESPECIALIZADA"/>
    <x v="0"/>
    <x v="0"/>
  </r>
  <r>
    <x v="6"/>
    <d v="2025-09-11T00:00:00"/>
    <x v="5"/>
    <n v="1040541"/>
    <s v="FAE - PROGRAMA FAMILIAS DE ACOGIDA COQUIMBO"/>
    <x v="7"/>
    <s v="CORPORACIÓN ACOGIDA"/>
    <s v="FAE - PROGRAMA DE FAMILIA DE ACOGIDA ESPECIALIZADA"/>
    <x v="0"/>
    <x v="0"/>
  </r>
  <r>
    <x v="6"/>
    <d v="2025-09-26T00:00:00"/>
    <x v="4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5-09-26T00:00:00"/>
    <x v="5"/>
    <n v="1040644"/>
    <s v="RVA - RESIDENCIA TAYEN"/>
    <x v="62"/>
    <s v="CORPORACIÓN AMULEN PROFESIONALES"/>
    <s v="RVA - RESIDENCIA DE VIDA FAMILIAR PARA ADOLESCENTES"/>
    <x v="0"/>
    <x v="0"/>
  </r>
  <r>
    <x v="6"/>
    <d v="2025-10-10T00:00:00"/>
    <x v="0"/>
    <n v="1040577"/>
    <s v="RLP - RESIDENCIA CENTRO DE VIDA CHILE"/>
    <x v="64"/>
    <s v="CORPORACIÓN DE AYUDA A LA INFANCIA CASA MONTAÑA"/>
    <s v="RLP - RESIDENCIA DE PROTECCIÓN PARA LACTANTES Y PREESCOLARES (con Programa)"/>
    <x v="1"/>
    <x v="0"/>
  </r>
  <r>
    <x v="6"/>
    <d v="2025-10-27T00:00:00"/>
    <x v="5"/>
    <n v="1040575"/>
    <s v="DCE - LUCUMILLO"/>
    <x v="24"/>
    <s v="ONG CREAPSI"/>
    <s v="DCE - DIAGNOSTICO CLINICO ESPECIALIZADO"/>
    <x v="1"/>
    <x v="0"/>
  </r>
  <r>
    <x v="6"/>
    <d v="2025-11-01T00:00:00"/>
    <x v="0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5-11-01T00:00:00"/>
    <x v="5"/>
    <n v="1040619"/>
    <s v="AFT - CLOTARIO BLEST"/>
    <x v="6"/>
    <s v="CORPORACIÓN SERVICIO PAZ Y JUSTICIA - SERPAJ CHILE"/>
    <s v="AFT - ACOMPAÑAMIENTO FAMILAR TERRITORIAL"/>
    <x v="1"/>
    <x v="0"/>
  </r>
  <r>
    <x v="6"/>
    <d v="2025-11-11T00:00:00"/>
    <x v="5"/>
    <n v="1040606"/>
    <s v="REM - ESPERANZA"/>
    <x v="46"/>
    <s v="CORPORACIÓN GABRIELA MISTRAL"/>
    <s v="REM - RESIDENCIA PROTECCION PARA MAYORES CON PROGRAMA"/>
    <x v="1"/>
    <x v="0"/>
  </r>
  <r>
    <x v="6"/>
    <d v="2025-12-01T00:00:00"/>
    <x v="0"/>
    <n v="1040493"/>
    <s v="FAE - ADRA LA SERENA"/>
    <x v="26"/>
    <s v="AGENCIA ADVENTISTA DE DESARROLLO Y RECURSOS ASISTENCIALES (ADRA CHILE)"/>
    <s v="FAE - PROGRAMA DE FAMILIA DE ACOGIDA ESPECIALIZADA"/>
    <x v="0"/>
    <x v="0"/>
  </r>
  <r>
    <x v="6"/>
    <d v="2025-12-01T00:00:00"/>
    <x v="4"/>
    <n v="1040472"/>
    <s v="PIE - RIGOBERTA MENCHU"/>
    <x v="6"/>
    <s v="CORPORACIÓN SERVICIO PAZ Y JUSTICIA - SERPAJ CHILE"/>
    <s v="PIE - PROGRAMA DE INTERVENCION ESPECIALIZADA"/>
    <x v="1"/>
    <x v="0"/>
  </r>
  <r>
    <x v="6"/>
    <d v="2025-12-26T00:00:00"/>
    <x v="0"/>
    <n v="1040513"/>
    <s v="RVA - HATARY"/>
    <x v="63"/>
    <s v="FUNDACIÓN DE BENEFICENCIA HOGAR DE CRISTO"/>
    <s v="RVA - RESIDENCIA DE VIDA FAMILIAR PARA ADOLESCENTES"/>
    <x v="0"/>
    <x v="0"/>
  </r>
  <r>
    <x v="6"/>
    <d v="2026-01-01T00:00:00"/>
    <x v="4"/>
    <n v="1040489"/>
    <s v="FAE - ADRA OVALLE"/>
    <x v="26"/>
    <s v="AGENCIA ADVENTISTA DE DESARROLLO Y RECURSOS ASISTENCIALES (ADRA CHILE)"/>
    <s v="FAE - PROGRAMA DE FAMILIA DE ACOGIDA ESPECIALIZADA"/>
    <x v="0"/>
    <x v="0"/>
  </r>
  <r>
    <x v="6"/>
    <d v="2026-01-01T00:00:00"/>
    <x v="4"/>
    <n v="1040644"/>
    <s v="RVA - RESIDENCIA TAYEN"/>
    <x v="62"/>
    <s v="CORPORACIÓN AMULEN PROFESIONALES"/>
    <s v="RVA - RESIDENCIA DE VIDA FAMILIAR PARA ADOLESCENTES"/>
    <x v="0"/>
    <x v="0"/>
  </r>
  <r>
    <x v="6"/>
    <d v="2026-01-14T00:00:00"/>
    <x v="2"/>
    <n v="1040591"/>
    <s v="RDS - CASA ESPERANZA COQUIMBO"/>
    <x v="13"/>
    <s v="FUNDACIÓN CHILENA PARA LA DISCAPACIDAD"/>
    <s v="RDS - RESIDENCIA CON DISCAPACIDAD SEVERA Y SITUACION DEPENDENCIA CON PROGRAMA PRE -PRD"/>
    <x v="2"/>
    <x v="0"/>
  </r>
  <r>
    <x v="6"/>
    <d v="2026-01-15T00:00:00"/>
    <x v="4"/>
    <n v="1040572"/>
    <s v="DCE - PELÚ"/>
    <x v="24"/>
    <s v="ONG CREAPSI"/>
    <s v="DCE - DIAGNOSTICO CLINICO ESPECIALIZADO"/>
    <x v="0"/>
    <x v="0"/>
  </r>
  <r>
    <x v="6"/>
    <d v="2026-02-01T00:00:00"/>
    <x v="0"/>
    <n v="1040633"/>
    <s v="AFT - PAULO FREIRE"/>
    <x v="6"/>
    <s v="CORPORACIÓN SERVICIO PAZ Y JUSTICIA - SERPAJ CHILE"/>
    <s v="AFT - ACOMPAÑAMIENTO FAMILAR TERRITORIAL"/>
    <x v="0"/>
    <x v="0"/>
  </r>
  <r>
    <x v="6"/>
    <d v="2026-02-01T00:00:00"/>
    <x v="4"/>
    <n v="1040621"/>
    <s v="AFT - ROBERTO GARRETON"/>
    <x v="6"/>
    <s v="CORPORACIÓN SERVICIO PAZ Y JUSTICIA - SERPAJ CHILE"/>
    <s v="AFT - ACOMPAÑAMIENTO FAMILAR TERRITORIAL"/>
    <x v="0"/>
    <x v="0"/>
  </r>
  <r>
    <x v="6"/>
    <d v="2026-02-16T00:00:00"/>
    <x v="3"/>
    <n v="1040508"/>
    <s v="REM - RESIDENCIA CENTRO DE VIDA EL PUENTE"/>
    <x v="64"/>
    <s v="CORPORACIÓN DE AYUDA A LA INFANCIA CASA MONTAÑA"/>
    <s v="REM - RESIDENCIA PROTECCION PARA MAYORES CON PROGRAMA"/>
    <x v="1"/>
    <x v="0"/>
  </r>
  <r>
    <x v="6"/>
    <d v="2026-02-16T00:00:00"/>
    <x v="0"/>
    <n v="1040573"/>
    <s v="DCE - BOROCOI"/>
    <x v="24"/>
    <s v="ONG CREAPSI"/>
    <s v="DCE - DIAGNOSTICO CLINICO ESPECIALIZADO"/>
    <x v="1"/>
    <x v="0"/>
  </r>
  <r>
    <x v="6"/>
    <d v="2026-03-01T00:00:00"/>
    <x v="4"/>
    <n v="1040591"/>
    <s v="RDS - CASA ESPERANZA COQUIMBO"/>
    <x v="13"/>
    <s v="FUNDACIÓN CHILENA PARA LA DISCAPACIDAD"/>
    <s v="RDS - RESIDENCIA CON DISCAPACIDAD SEVERA Y SITUACION DEPENDENCIA CON PROGRAMA PRE -PRD"/>
    <x v="0"/>
    <x v="0"/>
  </r>
  <r>
    <x v="6"/>
    <d v="2026-03-01T00:00:00"/>
    <x v="4"/>
    <n v="1040497"/>
    <s v="RLP - RESIDENCIA ILLAPEL"/>
    <x v="0"/>
    <s v="FUNDACIÓN MI CASA"/>
    <s v="RLP - RESIDENCIA DE PROTECCIÓN PARA LACTANTES Y PREESCOLARES (con Programa)"/>
    <x v="1"/>
    <x v="0"/>
  </r>
  <r>
    <x v="6"/>
    <d v="2026-04-14T00:00:00"/>
    <x v="0"/>
    <n v="1040481"/>
    <s v="RVA - RESIDENCIA DE VIDA FAMILIAR PARA ADOLESCENTES AMANCAY"/>
    <x v="62"/>
    <s v="CORPORACIÓN AMULEN PROFESIONALES"/>
    <s v="RVA - RESIDENCIA DE VIDA FAMILIAR PARA ADOLESCENTES"/>
    <x v="0"/>
    <x v="0"/>
  </r>
  <r>
    <x v="6"/>
    <d v="2026-04-14T00:00:00"/>
    <x v="0"/>
    <n v="1040540"/>
    <s v="FAE - PROGRAMA FAMILIAS DE ACOGIDA LA SERENA"/>
    <x v="7"/>
    <s v="CORPORACIÓN ACOGIDA"/>
    <s v="FAE - PROGRAMA DE FAMILIA DE ACOGIDA ESPECIALIZADA"/>
    <x v="1"/>
    <x v="0"/>
  </r>
  <r>
    <x v="6"/>
    <d v="2026-04-14T00:00:00"/>
    <x v="0"/>
    <n v="1040619"/>
    <s v="AFT - CLOTARIO BLEST"/>
    <x v="6"/>
    <s v="CORPORACIÓN SERVICIO PAZ Y JUSTICIA - SERPAJ CHILE"/>
    <s v="AFT - ACOMPAÑAMIENTO FAMILAR TERRITORIAL"/>
    <x v="1"/>
    <x v="0"/>
  </r>
  <r>
    <x v="6"/>
    <d v="2026-05-13T00:00:00"/>
    <x v="0"/>
    <n v="1040565"/>
    <s v="PRM - LA SERENA CREA EQUIDAD"/>
    <x v="68"/>
    <s v="FUNDACIÓN CREA EQUIDAD"/>
    <s v="PRM - PROGRAMA ESPECIALIZADO EN MALTRATO"/>
    <x v="1"/>
    <x v="0"/>
  </r>
  <r>
    <x v="6"/>
    <d v="2026-05-19T00:00:00"/>
    <x v="4"/>
    <n v="1040542"/>
    <s v="REM - SOL DEL MAÑANA"/>
    <x v="36"/>
    <s v="ASOCIACIÓN EMPRENDIMIENTO DE DESARROLLO SOCIAL Y LABORAL ASOEM"/>
    <s v="REM - RESIDENCIA PROTECCION PARA MAYORES CON PROGRAMA"/>
    <x v="0"/>
    <x v="0"/>
  </r>
  <r>
    <x v="6"/>
    <d v="2026-05-25T00:00:00"/>
    <x v="0"/>
    <n v="1040598"/>
    <s v="AFT - ATAUCHI COQUIMBO"/>
    <x v="30"/>
    <s v="FUNDACIÓN LEON BLOY PARA LA PROMOCIÓN INTEGRAL DE LA FAMILIA"/>
    <s v="AFT - ACOMPAÑAMIENTO FAMILAR TERRITORIAL"/>
    <x v="0"/>
    <x v="0"/>
  </r>
  <r>
    <x v="6"/>
    <d v="2026-06-05T00:00:00"/>
    <x v="5"/>
    <n v="1040533"/>
    <s v="REM - CASA CUMBRES DE OVALLE"/>
    <x v="45"/>
    <s v="FUNDACIÓN ICEPH"/>
    <s v="REM - RESIDENCIA PROTECCION PARA MAYORES CON PROGRAMA"/>
    <x v="3"/>
    <x v="0"/>
  </r>
  <r>
    <x v="6"/>
    <d v="2026-06-15T00:00:00"/>
    <x v="5"/>
    <n v="1040475"/>
    <s v="PRM - CIUDAD DEL NIÑO ILLAPEL"/>
    <x v="14"/>
    <s v="FUNDACIÓN CIUDAD DEL NIÑO EX CONSEJO DE DEFENSA DEL NIÑO"/>
    <s v="PRM - PROGRAMA ESPECIALIZADO EN MALTRATO"/>
    <x v="1"/>
    <x v="0"/>
  </r>
  <r>
    <x v="6"/>
    <d v="2026-06-24T00:00:00"/>
    <x v="5"/>
    <n v="1040658"/>
    <s v="REM - RESIDENCIA- REM LIWEN"/>
    <x v="62"/>
    <s v="CORPORACIÓN AMULEN PROFESIONALES"/>
    <s v="REM - RESIDENCIA PROTECCION PARA MAYORES CON PROGRAMA"/>
    <x v="0"/>
    <x v="0"/>
  </r>
  <r>
    <x v="6"/>
    <d v="2026-07-27T00:00:00"/>
    <x v="4"/>
    <n v="1040572"/>
    <s v="DCE - PELÚ"/>
    <x v="24"/>
    <s v="ONG CREAPSI"/>
    <s v="DCE - DIAGNOSTICO CLINICO ESPECIALIZADO"/>
    <x v="1"/>
    <x v="0"/>
  </r>
  <r>
    <x v="7"/>
    <d v="2022-03-01T00:00:00"/>
    <x v="3"/>
    <n v="1100668"/>
    <s v="REM - ALDEAS INFANTILES SOS ENTRE VOLCANES"/>
    <x v="4"/>
    <s v="ALDEAS INFANTILES S.O.S. CHILE"/>
    <s v="REM - RESIDENCIA PROTECCION PARA MAYORES CON PROGRAMA"/>
    <x v="0"/>
    <x v="0"/>
  </r>
  <r>
    <x v="7"/>
    <d v="2022-04-01T00:00:00"/>
    <x v="1"/>
    <n v="1100678"/>
    <s v="DAM - PAIHUEN PUERTO MONTT"/>
    <x v="17"/>
    <s v="O.N.G. DE DESARROLLO PAIHUEN"/>
    <s v="DAM - DIAGNÓSTICO"/>
    <x v="1"/>
    <x v="0"/>
  </r>
  <r>
    <x v="7"/>
    <d v="2022-04-01T00:00:00"/>
    <x v="3"/>
    <n v="1100690"/>
    <s v="REM - RESIDENCIA FAMILIAR LOS TILOS"/>
    <x v="53"/>
    <s v="FUNDACIÓN HOGARES DE MENORES VERBO DIVINO"/>
    <s v="REM - RESIDENCIA PROTECCION PARA MAYORES CON PROGRAMA"/>
    <x v="0"/>
    <x v="0"/>
  </r>
  <r>
    <x v="7"/>
    <d v="2022-05-01T00:00:00"/>
    <x v="1"/>
    <n v="1100765"/>
    <s v="PPF - RELONCAVI"/>
    <x v="6"/>
    <s v="CORPORACIÓN SERVICIO PAZ Y JUSTICIA - SERPAJ CHILE"/>
    <s v="PPF - PROGRAMA DE PREVENCIÓN FOCALIZADA"/>
    <x v="1"/>
    <x v="0"/>
  </r>
  <r>
    <x v="7"/>
    <d v="2022-06-01T00:00:00"/>
    <x v="1"/>
    <n v="1100460"/>
    <s v="FAE - FAMILIAS ANCUD"/>
    <x v="0"/>
    <s v="FUNDACIÓN MI CASA"/>
    <s v="FAE - PROGRAMA DE FAMILIA DE ACOGIDA ESPECIALIZADA"/>
    <x v="1"/>
    <x v="0"/>
  </r>
  <r>
    <x v="7"/>
    <d v="2022-06-01T00:00:00"/>
    <x v="0"/>
    <n v="1100692"/>
    <s v="REM - ALDEAS INFANTILES SOS CHILOE"/>
    <x v="4"/>
    <s v="ALDEAS INFANTILES S.O.S. CHILE"/>
    <s v="REM - RESIDENCIA PROTECCION PARA MAYORES CON PROGRAMA"/>
    <x v="0"/>
    <x v="0"/>
  </r>
  <r>
    <x v="7"/>
    <d v="2022-06-01T00:00:00"/>
    <x v="3"/>
    <n v="1100762"/>
    <s v="REM - RESIDENCIA FAMILIAR RELONCAVI"/>
    <x v="53"/>
    <s v="FUNDACIÓN HOGARES DE MENORES VERBO DIVINO"/>
    <s v="REM - RESIDENCIA PROTECCION PARA MAYORES CON PROGRAMA"/>
    <x v="0"/>
    <x v="0"/>
  </r>
  <r>
    <x v="7"/>
    <d v="2022-09-01T00:00:00"/>
    <x v="3"/>
    <n v="1100666"/>
    <s v="REM - CENTRO RESIDENCIAL CATALINA KEIM"/>
    <x v="21"/>
    <s v="FUNDACIÓN NIÑO Y PATRIA"/>
    <s v="REM - RESIDENCIA PROTECCION PARA MAYORES CON PROGRAMA"/>
    <x v="0"/>
    <x v="0"/>
  </r>
  <r>
    <x v="7"/>
    <d v="2022-11-01T00:00:00"/>
    <x v="3"/>
    <n v="1100758"/>
    <s v="FAE - CASTRO"/>
    <x v="32"/>
    <s v="ORGANIZACIÓN NO GUBERNAMENTAL DE DESARROLLO COINCIDE"/>
    <s v="FAE - PROGRAMA DE FAMILIA DE ACOGIDA ESPECIALIZADA"/>
    <x v="0"/>
    <x v="0"/>
  </r>
  <r>
    <x v="7"/>
    <d v="2022-11-01T00:00:00"/>
    <x v="1"/>
    <n v="1100719"/>
    <s v="PRM - CIUDAD DEL NIÑO QUELLON"/>
    <x v="14"/>
    <s v="FUNDACIÓN CIUDAD DEL NIÑO EX CONSEJO DE DEFENSA DEL NIÑO"/>
    <s v="PRM - PROGRAMA ESPECIALIZADO EN MALTRATO"/>
    <x v="1"/>
    <x v="0"/>
  </r>
  <r>
    <x v="7"/>
    <d v="2022-12-01T00:00:00"/>
    <x v="1"/>
    <n v="1100688"/>
    <s v="REM - RESIDENCIA FAMILIAR RENACER"/>
    <x v="69"/>
    <s v="CORPORACIÓN MUNICIPAL DE DESARROLLO SOCIAL DE LOS MUERMOS"/>
    <s v="REM - RESIDENCIA PROTECCION PARA MAYORES CON PROGRAMA"/>
    <x v="1"/>
    <x v="0"/>
  </r>
  <r>
    <x v="7"/>
    <d v="2023-01-01T00:00:00"/>
    <x v="1"/>
    <n v="1100794"/>
    <s v="RDS - RESIDENCIA LAS AZALEAS"/>
    <x v="5"/>
    <s v="FUNDACIÓN DE AYUDA AL NIÑO LIMITADO (COANIL)"/>
    <s v="RDS - RESIDENCIA CON DISCAPACIDAD SEVERA Y SITUACION DEPENDENCIA CON PROGRAMA PRE -PRD"/>
    <x v="0"/>
    <x v="0"/>
  </r>
  <r>
    <x v="7"/>
    <d v="2023-01-01T00:00:00"/>
    <x v="1"/>
    <n v="1100572"/>
    <s v="REM - MADRE PAULINA"/>
    <x v="53"/>
    <s v="FUNDACIÓN HOGARES DE MENORES VERBO DIVINO"/>
    <s v="REM - RESIDENCIA PROTECCION PARA MAYORES CON PROGRAMA"/>
    <x v="1"/>
    <x v="0"/>
  </r>
  <r>
    <x v="7"/>
    <d v="2023-02-01T00:00:00"/>
    <x v="1"/>
    <n v="1100698"/>
    <s v="REM - RESIDENCIA DE PROTECCIÓN INFANTIL REFUGIO DE AMOR"/>
    <x v="70"/>
    <s v="IGLESIA EVANGELICA ASAMBLEA DE DIOS DE OSORNO"/>
    <s v="REM - RESIDENCIA PROTECCION PARA MAYORES CON PROGRAMA"/>
    <x v="0"/>
    <x v="0"/>
  </r>
  <r>
    <x v="7"/>
    <d v="2023-03-30T00:00:00"/>
    <x v="2"/>
    <n v="1100754"/>
    <s v="FAE - PUERTO MONTT"/>
    <x v="32"/>
    <s v="ORGANIZACIÓN NO GUBERNAMENTAL DE DESARROLLO COINCIDE"/>
    <s v="FAE - PROGRAMA DE FAMILIA DE ACOGIDA ESPECIALIZADA"/>
    <x v="2"/>
    <x v="0"/>
  </r>
  <r>
    <x v="7"/>
    <d v="2023-06-01T00:00:00"/>
    <x v="3"/>
    <n v="1100507"/>
    <s v="PPF - CASTRO"/>
    <x v="0"/>
    <s v="FUNDACIÓN MI CASA"/>
    <s v="PPF - PROGRAMA DE PREVENCIÓN FOCALIZADA"/>
    <x v="1"/>
    <x v="0"/>
  </r>
  <r>
    <x v="7"/>
    <d v="2023-06-08T00:00:00"/>
    <x v="3"/>
    <n v="1100758"/>
    <s v="FAE - CASTRO"/>
    <x v="32"/>
    <s v="ORGANIZACIÓN NO GUBERNAMENTAL DE DESARROLLO COINCIDE"/>
    <s v="FAE - PROGRAMA DE FAMILIA DE ACOGIDA ESPECIALIZADA"/>
    <x v="0"/>
    <x v="0"/>
  </r>
  <r>
    <x v="7"/>
    <d v="2023-06-08T00:00:00"/>
    <x v="3"/>
    <n v="1100794"/>
    <s v="RDS - RESIDENCIA LAS AZALEAS"/>
    <x v="5"/>
    <s v="FUNDACIÓN DE AYUDA AL NIÑO LIMITADO (COANIL)"/>
    <s v="RDS - RESIDENCIA CON DISCAPACIDAD SEVERA Y SITUACION DEPENDENCIA CON PROGRAMA PRE -PRD"/>
    <x v="0"/>
    <x v="0"/>
  </r>
  <r>
    <x v="7"/>
    <d v="2023-10-01T00:00:00"/>
    <x v="3"/>
    <n v="1100770"/>
    <s v="PPF - HUAIHUEN"/>
    <x v="71"/>
    <s v="ORGANIZACIÓN NO GUBERNAMENTAL DE DESARROLLO HUMANO O O.N.G. PROYECTA"/>
    <s v="PPF - PROGRAMA DE PREVENCIÓN FOCALIZADA"/>
    <x v="0"/>
    <x v="0"/>
  </r>
  <r>
    <x v="7"/>
    <d v="2023-10-01T00:00:00"/>
    <x v="3"/>
    <n v="1100488"/>
    <s v="REM - PALENA"/>
    <x v="72"/>
    <s v="ILUSTRE MUNICIPALIDAD DE PALENA"/>
    <s v="REM - RESIDENCIA PROTECCION PARA MAYORES CON PROGRAMA"/>
    <x v="0"/>
    <x v="0"/>
  </r>
  <r>
    <x v="7"/>
    <d v="2023-11-01T00:00:00"/>
    <x v="3"/>
    <n v="1100769"/>
    <s v="PIE - CIUDAD DEL NIÑO CASTRO"/>
    <x v="14"/>
    <s v="FUNDACIÓN CIUDAD DEL NIÑO EX CONSEJO DE DEFENSA DEL NIÑO"/>
    <s v="PIE - PROGRAMA DE INTERVENCION ESPECIALIZADA"/>
    <x v="0"/>
    <x v="0"/>
  </r>
  <r>
    <x v="7"/>
    <d v="2023-12-01T00:00:00"/>
    <x v="2"/>
    <n v="1100666"/>
    <s v="REM - CENTRO RESIDENCIAL CATALINA KEIM"/>
    <x v="21"/>
    <s v="FUNDACIÓN NIÑO Y PATRIA"/>
    <s v="REM - RESIDENCIA PROTECCION PARA MAYORES CON PROGRAMA"/>
    <x v="2"/>
    <x v="0"/>
  </r>
  <r>
    <x v="7"/>
    <d v="2024-01-01T00:00:00"/>
    <x v="2"/>
    <n v="1100762"/>
    <s v="REM - RESIDENCIA FAMILIAR RELONCAVI"/>
    <x v="53"/>
    <s v="FUNDACIÓN HOGARES DE MENORES VERBO DIVINO"/>
    <s v="REM - RESIDENCIA PROTECCION PARA MAYORES CON PROGRAMA"/>
    <x v="2"/>
    <x v="0"/>
  </r>
  <r>
    <x v="7"/>
    <d v="2024-02-01T00:00:00"/>
    <x v="4"/>
    <n v="1100854"/>
    <s v="REM - CASA CUMBRES DE OSORNO"/>
    <x v="45"/>
    <s v="FUNDACIÓN ICEPH"/>
    <s v="REM - RESIDENCIA PROTECCION PARA MAYORES CON PROGRAMA"/>
    <x v="0"/>
    <x v="0"/>
  </r>
  <r>
    <x v="7"/>
    <d v="2024-02-01T00:00:00"/>
    <x v="6"/>
    <n v="1100845"/>
    <s v="REM - LA MINGA SUR"/>
    <x v="73"/>
    <s v="FUNDACIÓN ESTUDIO PARA UN HERMANO EDUCERE"/>
    <s v="REM - RESIDENCIA PROTECCION PARA MAYORES CON PROGRAMA"/>
    <x v="0"/>
    <x v="0"/>
  </r>
  <r>
    <x v="7"/>
    <d v="2024-03-01T00:00:00"/>
    <x v="4"/>
    <n v="1100852"/>
    <s v="REM - CASA CUMBRES DE ANCUD"/>
    <x v="45"/>
    <s v="FUNDACIÓN ICEPH"/>
    <s v="REM - RESIDENCIA PROTECCION PARA MAYORES CON PROGRAMA"/>
    <x v="0"/>
    <x v="0"/>
  </r>
  <r>
    <x v="7"/>
    <d v="2024-03-13T00:00:00"/>
    <x v="4"/>
    <n v="1100850"/>
    <s v="REM - CASA CUMBRES LOS LAGOS"/>
    <x v="45"/>
    <s v="FUNDACIÓN ICEPH"/>
    <s v="REM - RESIDENCIA PROTECCION PARA MAYORES CON PROGRAMA"/>
    <x v="0"/>
    <x v="0"/>
  </r>
  <r>
    <x v="7"/>
    <d v="2024-03-13T00:00:00"/>
    <x v="4"/>
    <n v="1100843"/>
    <s v="REM - RUKALAF"/>
    <x v="73"/>
    <s v="FUNDACIÓN ESTUDIO PARA UN HERMANO EDUCERE"/>
    <s v="REM - RESIDENCIA PROTECCION PARA MAYORES CON PROGRAMA"/>
    <x v="0"/>
    <x v="0"/>
  </r>
  <r>
    <x v="7"/>
    <d v="2024-04-01T00:00:00"/>
    <x v="4"/>
    <n v="1100850"/>
    <s v="REM - CASA CUMBRES LOS LAGOS"/>
    <x v="45"/>
    <s v="FUNDACIÓN ICEPH"/>
    <s v="REM - RESIDENCIA PROTECCION PARA MAYORES CON PROGRAMA"/>
    <x v="0"/>
    <x v="0"/>
  </r>
  <r>
    <x v="7"/>
    <d v="2024-04-01T00:00:00"/>
    <x v="0"/>
    <n v="1100362"/>
    <s v="REM - RESIDENCIA FAMILIAR ANGELMO"/>
    <x v="53"/>
    <s v="FUNDACIÓN HOGARES DE MENORES VERBO DIVINO"/>
    <s v="REM - RESIDENCIA PROTECCION PARA MAYORES CON PROGRAMA"/>
    <x v="1"/>
    <x v="0"/>
  </r>
  <r>
    <x v="7"/>
    <d v="2024-04-01T00:00:00"/>
    <x v="6"/>
    <n v="1100847"/>
    <s v="REM - PUCARA"/>
    <x v="73"/>
    <s v="FUNDACIÓN ESTUDIO PARA UN HERMANO EDUCERE"/>
    <s v="REM - RESIDENCIA PROTECCION PARA MAYORES CON PROGRAMA"/>
    <x v="0"/>
    <x v="0"/>
  </r>
  <r>
    <x v="7"/>
    <d v="2024-05-09T00:00:00"/>
    <x v="4"/>
    <n v="1100859"/>
    <s v="PRM - CIUDAD DEL NIÑO PROVINCIA DE LLANQUIHUE"/>
    <x v="14"/>
    <s v="FUNDACIÓN CIUDAD DEL NIÑO EX CONSEJO DE DEFENSA DEL NIÑO"/>
    <s v="PRM - PROGRAMA ESPECIALIZADO EN MALTRATO"/>
    <x v="0"/>
    <x v="0"/>
  </r>
  <r>
    <x v="7"/>
    <d v="2024-07-12T00:00:00"/>
    <x v="5"/>
    <n v="1100834"/>
    <s v="DCE - TAURITE"/>
    <x v="12"/>
    <s v="FUNDACIÓN PRODERE"/>
    <s v="DCE - DIAGNOSTICO CLINICO ESPECIALIZADO"/>
    <x v="1"/>
    <x v="0"/>
  </r>
  <r>
    <x v="7"/>
    <d v="2024-07-12T00:00:00"/>
    <x v="5"/>
    <n v="1100861"/>
    <s v="PRM - CIUDAD DEL NIÑO ANCUD"/>
    <x v="14"/>
    <s v="FUNDACIÓN CIUDAD DEL NIÑO EX CONSEJO DE DEFENSA DEL NIÑO"/>
    <s v="PRM - PROGRAMA ESPECIALIZADO EN MALTRATO"/>
    <x v="1"/>
    <x v="0"/>
  </r>
  <r>
    <x v="7"/>
    <d v="2024-08-01T00:00:00"/>
    <x v="5"/>
    <n v="1100556"/>
    <s v="PRI - PUERTO MONTT"/>
    <x v="0"/>
    <s v="FUNDACIÓN MI CASA"/>
    <s v="PRI - PROGRAMA INTERVENCIÓN Y PREPARACIÓN PARA LA INTEGRACION DE NIÑOS EN FAMILIA ALTERNATIVA"/>
    <x v="1"/>
    <x v="0"/>
  </r>
  <r>
    <x v="7"/>
    <d v="2024-09-01T00:00:00"/>
    <x v="5"/>
    <n v="1100891"/>
    <s v="AFT - KAUSAY PUYEHUE"/>
    <x v="30"/>
    <s v="FUNDACIÓN LEON BLOY PARA LA PROMOCIÓN INTEGRAL DE LA FAMILIA"/>
    <s v="AFT - ACOMPAÑAMIENTO FAMILAR TERRITORIAL"/>
    <x v="1"/>
    <x v="0"/>
  </r>
  <r>
    <x v="7"/>
    <d v="2024-10-01T00:00:00"/>
    <x v="5"/>
    <n v="1100768"/>
    <s v="PAS - HUEPIL"/>
    <x v="6"/>
    <s v="CORPORACIÓN SERVICIO PAZ Y JUSTICIA - SERPAJ CHILE"/>
    <s v="PAS - PROGRAMA ESPECIALIZADO PARA AGRESORES SEXUALES"/>
    <x v="1"/>
    <x v="0"/>
  </r>
  <r>
    <x v="7"/>
    <d v="2024-10-01T00:00:00"/>
    <x v="5"/>
    <n v="1100873"/>
    <s v="REM - CASA FAMILIAR FEMENINA OSORNO"/>
    <x v="29"/>
    <s v="ONG PARTICIPA DESARROLLA Y CRECE"/>
    <s v="REM - RESIDENCIA PROTECCION PARA MAYORES CON PROGRAMA"/>
    <x v="0"/>
    <x v="0"/>
  </r>
  <r>
    <x v="7"/>
    <d v="2024-11-01T00:00:00"/>
    <x v="5"/>
    <n v="1100760"/>
    <s v="FAE - EL QUILLAY OSORNO"/>
    <x v="5"/>
    <s v="FUNDACIÓN DE AYUDA AL NIÑO LIMITADO (COANIL)"/>
    <s v="FAE - PROGRAMA DE FAMILIA DE ACOGIDA ESPECIALIZADA"/>
    <x v="1"/>
    <x v="0"/>
  </r>
  <r>
    <x v="7"/>
    <d v="2024-11-01T00:00:00"/>
    <x v="5"/>
    <n v="1100854"/>
    <s v="REM - CASA CUMBRES DE OSORNO"/>
    <x v="45"/>
    <s v="FUNDACIÓN ICEPH"/>
    <s v="REM - RESIDENCIA PROTECCION PARA MAYORES CON PROGRAMA"/>
    <x v="1"/>
    <x v="0"/>
  </r>
  <r>
    <x v="7"/>
    <d v="2024-12-01T00:00:00"/>
    <x v="4"/>
    <n v="1100830"/>
    <s v="DCE - BARAZI"/>
    <x v="12"/>
    <s v="FUNDACIÓN PRODERE"/>
    <s v="DCE - DIAGNOSTICO CLINICO ESPECIALIZADO"/>
    <x v="1"/>
    <x v="0"/>
  </r>
  <r>
    <x v="7"/>
    <d v="2024-12-01T00:00:00"/>
    <x v="4"/>
    <n v="1100696"/>
    <s v="RLP - RESIDENCIA OSORNO"/>
    <x v="0"/>
    <s v="FUNDACIÓN MI CASA"/>
    <s v="RLP - RESIDENCIA DE PROTECCIÓN PARA LACTANTES Y PREESCOLARES (con Programa)"/>
    <x v="1"/>
    <x v="0"/>
  </r>
  <r>
    <x v="7"/>
    <d v="2024-12-01T00:00:00"/>
    <x v="4"/>
    <n v="1100751"/>
    <s v="RLP - SAN ARNOLDO"/>
    <x v="53"/>
    <s v="FUNDACIÓN HOGARES DE MENORES VERBO DIVINO"/>
    <s v="RLP - RESIDENCIA DE PROTECCIÓN PARA LACTANTES Y PREESCOLARES (con Programa)"/>
    <x v="1"/>
    <x v="0"/>
  </r>
  <r>
    <x v="7"/>
    <d v="2025-01-24T00:00:00"/>
    <x v="4"/>
    <n v="1100912"/>
    <s v="AFT - CIUDAD DEL NIÑO QUELLÓN"/>
    <x v="14"/>
    <s v="FUNDACIÓN CIUDAD DEL NIÑO EX CONSEJO DE DEFENSA DEL NIÑO"/>
    <s v="AFT - ACOMPAÑAMIENTO FAMILAR TERRITORIAL"/>
    <x v="1"/>
    <x v="0"/>
  </r>
  <r>
    <x v="7"/>
    <d v="2025-01-24T00:00:00"/>
    <x v="4"/>
    <n v="1100719"/>
    <s v="PRM - CIUDAD DEL NIÑO QUELLON"/>
    <x v="14"/>
    <s v="FUNDACIÓN CIUDAD DEL NIÑO EX CONSEJO DE DEFENSA DEL NIÑO"/>
    <s v="PRM - PROGRAMA ESPECIALIZADO EN MALTRATO"/>
    <x v="1"/>
    <x v="0"/>
  </r>
  <r>
    <x v="7"/>
    <d v="2025-02-12T00:00:00"/>
    <x v="5"/>
    <n v="1100794"/>
    <s v="RDS - RESIDENCIA LAS AZALEAS"/>
    <x v="5"/>
    <s v="FUNDACIÓN DE AYUDA AL NIÑO LIMITADO (COANIL)"/>
    <s v="RDS - RESIDENCIA CON DISCAPACIDAD SEVERA Y SITUACION DEPENDENCIA CON PROGRAMA PRE -PRD"/>
    <x v="0"/>
    <x v="0"/>
  </r>
  <r>
    <x v="7"/>
    <d v="2025-02-12T00:00:00"/>
    <x v="5"/>
    <n v="1100837"/>
    <s v="REM - ALDEAS INFANTILES SOS PUERTO VARAS"/>
    <x v="4"/>
    <s v="ALDEAS INFANTILES S.O.S. CHILE"/>
    <s v="REM - RESIDENCIA PROTECCION PARA MAYORES CON PROGRAMA"/>
    <x v="0"/>
    <x v="0"/>
  </r>
  <r>
    <x v="7"/>
    <d v="2025-02-26T00:00:00"/>
    <x v="5"/>
    <n v="1100841"/>
    <s v="REM - RESIDENCIA FAMILIAR MADRE PAULINA"/>
    <x v="53"/>
    <s v="FUNDACIÓN HOGARES DE MENORES VERBO DIVINO"/>
    <s v="REM - RESIDENCIA PROTECCION PARA MAYORES CON PROGRAMA"/>
    <x v="1"/>
    <x v="0"/>
  </r>
  <r>
    <x v="7"/>
    <d v="2025-02-26T00:00:00"/>
    <x v="5"/>
    <n v="1100688"/>
    <s v="REM - RESIDENCIA FAMILIAR RENACER"/>
    <x v="69"/>
    <s v="CORPORACIÓN MUNICIPAL DE DESARROLLO SOCIAL DE LOS MUERMOS"/>
    <s v="REM - RESIDENCIA PROTECCION PARA MAYORES CON PROGRAMA"/>
    <x v="1"/>
    <x v="0"/>
  </r>
  <r>
    <x v="7"/>
    <d v="2025-03-12T00:00:00"/>
    <x v="5"/>
    <n v="1100766"/>
    <s v="PEE - LLAPEMN"/>
    <x v="6"/>
    <s v="CORPORACIÓN SERVICIO PAZ Y JUSTICIA - SERPAJ CHILE"/>
    <s v="PEE - PROGRAMA EXPLOTACIÓN SEXUAL"/>
    <x v="1"/>
    <x v="0"/>
  </r>
  <r>
    <x v="7"/>
    <d v="2025-03-19T00:00:00"/>
    <x v="0"/>
    <n v="1100850"/>
    <s v="REM - CASA CUMBRES LOS LAGOS"/>
    <x v="45"/>
    <s v="FUNDACIÓN ICEPH"/>
    <s v="REM - RESIDENCIA PROTECCION PARA MAYORES CON PROGRAMA"/>
    <x v="0"/>
    <x v="0"/>
  </r>
  <r>
    <x v="7"/>
    <d v="2025-04-08T00:00:00"/>
    <x v="4"/>
    <n v="1100883"/>
    <s v="AFT - CIUDAD DEL NIÑO COMUNA DE OSORNO"/>
    <x v="14"/>
    <s v="FUNDACIÓN CIUDAD DEL NIÑO EX CONSEJO DE DEFENSA DEL NIÑO"/>
    <s v="AFT - ACOMPAÑAMIENTO FAMILAR TERRITORIAL"/>
    <x v="0"/>
    <x v="0"/>
  </r>
  <r>
    <x v="7"/>
    <d v="2025-04-08T00:00:00"/>
    <x v="4"/>
    <n v="1100934"/>
    <s v="AFT - PUERTO MONTT MANKO"/>
    <x v="30"/>
    <s v="FUNDACIÓN LEON BLOY PARA LA PROMOCIÓN INTEGRAL DE LA FAMILIA"/>
    <s v="AFT - ACOMPAÑAMIENTO FAMILAR TERRITORIAL"/>
    <x v="0"/>
    <x v="0"/>
  </r>
  <r>
    <x v="7"/>
    <d v="2025-05-07T00:00:00"/>
    <x v="4"/>
    <n v="1100766"/>
    <s v="PEE - LLAPEMN"/>
    <x v="6"/>
    <s v="CORPORACIÓN SERVICIO PAZ Y JUSTICIA - SERPAJ CHILE"/>
    <s v="PEE - PROGRAMA EXPLOTACIÓN SEXUAL"/>
    <x v="0"/>
    <x v="0"/>
  </r>
  <r>
    <x v="7"/>
    <d v="2025-05-07T00:00:00"/>
    <x v="0"/>
    <n v="1100906"/>
    <s v="AFT - CENTRO ACOMPAÑAMIENTO FAMILIAR FRUTILLAR CREA EQUIDAD"/>
    <x v="68"/>
    <s v="FUNDACIÓN CREA EQUIDAD"/>
    <s v="AFT - ACOMPAÑAMIENTO FAMILAR TERRITORIAL"/>
    <x v="0"/>
    <x v="0"/>
  </r>
  <r>
    <x v="7"/>
    <d v="2025-05-07T00:00:00"/>
    <x v="5"/>
    <n v="1100924"/>
    <s v="AFT - CIUDAD DEL NIÑO ANGELMÓ"/>
    <x v="14"/>
    <s v="FUNDACIÓN CIUDAD DEL NIÑO EX CONSEJO DE DEFENSA DEL NIÑO"/>
    <s v="AFT - ACOMPAÑAMIENTO FAMILAR TERRITORIAL"/>
    <x v="1"/>
    <x v="0"/>
  </r>
  <r>
    <x v="7"/>
    <d v="2025-05-07T00:00:00"/>
    <x v="4"/>
    <n v="1100834"/>
    <s v="DCE - TAURITE"/>
    <x v="12"/>
    <s v="FUNDACIÓN PRODERE"/>
    <s v="DCE - DIAGNOSTICO CLINICO ESPECIALIZADO"/>
    <x v="0"/>
    <x v="0"/>
  </r>
  <r>
    <x v="7"/>
    <d v="2025-06-01T00:00:00"/>
    <x v="4"/>
    <n v="1100910"/>
    <s v="AFT - KUYEN"/>
    <x v="6"/>
    <s v="CORPORACIÓN SERVICIO PAZ Y JUSTICIA - SERPAJ CHILE"/>
    <s v="AFT - ACOMPAÑAMIENTO FAMILAR TERRITORIAL"/>
    <x v="0"/>
    <x v="0"/>
  </r>
  <r>
    <x v="7"/>
    <d v="2025-06-06T00:00:00"/>
    <x v="5"/>
    <n v="1100362"/>
    <s v="REM - RESIDENCIA FAMILIAR ANGELMO"/>
    <x v="53"/>
    <s v="FUNDACIÓN HOGARES DE MENORES VERBO DIVINO"/>
    <s v="REM - RESIDENCIA PROTECCION PARA MAYORES CON PROGRAMA"/>
    <x v="0"/>
    <x v="0"/>
  </r>
  <r>
    <x v="7"/>
    <d v="2025-06-06T00:00:00"/>
    <x v="5"/>
    <n v="1100706"/>
    <s v="PIE - 24 HORAS JOSÉ HUENANTE"/>
    <x v="6"/>
    <s v="CORPORACIÓN SERVICIO PAZ Y JUSTICIA - SERPAJ CHILE"/>
    <s v="PIE - PROGRAMA DE INTERVENCION ESPECIALIZADA (24 H)"/>
    <x v="1"/>
    <x v="0"/>
  </r>
  <r>
    <x v="7"/>
    <d v="2025-07-01T00:00:00"/>
    <x v="4"/>
    <n v="1100887"/>
    <s v="AFT - COINCIDE PURRANQUE - RÍO NEGRO"/>
    <x v="32"/>
    <s v="ORGANIZACIÓN NO GUBERNAMENTAL DE DESARROLLO COINCIDE"/>
    <s v="AFT - ACOMPAÑAMIENTO FAMILAR TERRITORIAL"/>
    <x v="1"/>
    <x v="0"/>
  </r>
  <r>
    <x v="7"/>
    <d v="2025-07-01T00:00:00"/>
    <x v="4"/>
    <n v="1100725"/>
    <s v="PIE - GANDHI"/>
    <x v="6"/>
    <s v="CORPORACIÓN SERVICIO PAZ Y JUSTICIA - SERPAJ CHILE"/>
    <s v="PIE - PROGRAMA DE INTERVENCION ESPECIALIZADA"/>
    <x v="1"/>
    <x v="0"/>
  </r>
  <r>
    <x v="7"/>
    <d v="2025-07-01T00:00:00"/>
    <x v="0"/>
    <n v="1100843"/>
    <s v="REM - RUKALAF"/>
    <x v="73"/>
    <s v="FUNDACIÓN ESTUDIO PARA UN HERMANO EDUCERE"/>
    <s v="REM - RESIDENCIA PROTECCION PARA MAYORES CON PROGRAMA"/>
    <x v="0"/>
    <x v="0"/>
  </r>
  <r>
    <x v="7"/>
    <d v="2025-07-28T00:00:00"/>
    <x v="4"/>
    <n v="1100815"/>
    <s v="PDC - SUYAI"/>
    <x v="32"/>
    <s v="ORGANIZACIÓN NO GUBERNAMENTAL DE DESARROLLO COINCIDE"/>
    <s v="PDC - PROGRAMA ESPECIALIZADO EN DROGAS (24 H)"/>
    <x v="1"/>
    <x v="0"/>
  </r>
  <r>
    <x v="7"/>
    <d v="2025-08-14T00:00:00"/>
    <x v="5"/>
    <n v="1100922"/>
    <s v="AFT - COINCIDE- DALCAHUE-CURACO DE VELEZ-QUINCHAO"/>
    <x v="32"/>
    <s v="ORGANIZACIÓN NO GUBERNAMENTAL DE DESARROLLO COINCIDE"/>
    <s v="AFT - ACOMPAÑAMIENTO FAMILAR TERRITORIAL"/>
    <x v="1"/>
    <x v="0"/>
  </r>
  <r>
    <x v="7"/>
    <d v="2025-08-14T00:00:00"/>
    <x v="5"/>
    <n v="1100918"/>
    <s v="AFT - COINCIDE PUERTO MONTT - LOS MUERMOS"/>
    <x v="32"/>
    <s v="ORGANIZACIÓN NO GUBERNAMENTAL DE DESARROLLO COINCIDE"/>
    <s v="AFT - ACOMPAÑAMIENTO FAMILAR TERRITORIAL"/>
    <x v="1"/>
    <x v="0"/>
  </r>
  <r>
    <x v="7"/>
    <d v="2025-08-14T00:00:00"/>
    <x v="5"/>
    <n v="1100836"/>
    <s v="DCE - ROVNOST"/>
    <x v="12"/>
    <s v="FUNDACIÓN PRODERE"/>
    <s v="DCE - DIAGNOSTICO CLINICO ESPECIALIZADO"/>
    <x v="1"/>
    <x v="0"/>
  </r>
  <r>
    <x v="7"/>
    <d v="2025-09-01T00:00:00"/>
    <x v="4"/>
    <n v="1100930"/>
    <s v="AFT - ESPERANZA PELLUCO"/>
    <x v="2"/>
    <s v="FUNDACIÓN TIERRA DE ESPERANZA"/>
    <s v="AFT - ACOMPAÑAMIENTO FAMILAR TERRITORIAL"/>
    <x v="1"/>
    <x v="0"/>
  </r>
  <r>
    <x v="7"/>
    <d v="2025-09-01T00:00:00"/>
    <x v="4"/>
    <n v="1100928"/>
    <s v="AFT - ESPERANZA PUERTO MONTT"/>
    <x v="2"/>
    <s v="FUNDACIÓN TIERRA DE ESPERANZA"/>
    <s v="AFT - ACOMPAÑAMIENTO FAMILAR TERRITORIAL"/>
    <x v="1"/>
    <x v="0"/>
  </r>
  <r>
    <x v="7"/>
    <d v="2025-09-01T00:00:00"/>
    <x v="4"/>
    <n v="1100885"/>
    <s v="AFT - TRAFWE"/>
    <x v="35"/>
    <s v="FUNDACIÓN PAULA JARAQUEMADA ALQUIZAR"/>
    <s v="AFT - ACOMPAÑAMIENTO FAMILAR TERRITORIAL"/>
    <x v="1"/>
    <x v="0"/>
  </r>
  <r>
    <x v="7"/>
    <d v="2025-10-10T00:00:00"/>
    <x v="5"/>
    <n v="1100845"/>
    <s v="REM - LA MINGA SUR"/>
    <x v="73"/>
    <s v="FUNDACIÓN ESTUDIO PARA UN HERMANO EDUCERE"/>
    <s v="REM - RESIDENCIA PROTECCION PARA MAYORES CON PROGRAMA"/>
    <x v="0"/>
    <x v="0"/>
  </r>
  <r>
    <x v="7"/>
    <d v="2025-10-10T00:00:00"/>
    <x v="0"/>
    <n v="1100895"/>
    <s v="PRM - CIUDAD DEL NIÑO COMUNA PUERTO VARAS"/>
    <x v="14"/>
    <s v="FUNDACIÓN CIUDAD DEL NIÑO EX CONSEJO DE DEFENSA DEL NIÑO"/>
    <s v="PRM - PROGRAMA ESPECIALIZADO EN MALTRATO"/>
    <x v="1"/>
    <x v="0"/>
  </r>
  <r>
    <x v="7"/>
    <d v="2025-10-10T00:00:00"/>
    <x v="5"/>
    <n v="1100977"/>
    <s v="PEC - TREKANCHE"/>
    <x v="74"/>
    <s v="FUNDACIÓN LEGADO DE FAMILIA"/>
    <s v="PEC - PROGRAMA ESPECIALIZADO EN NIÑOS DE LA CALLE"/>
    <x v="1"/>
    <x v="0"/>
  </r>
  <r>
    <x v="7"/>
    <d v="2025-11-11T00:00:00"/>
    <x v="5"/>
    <n v="1100829"/>
    <s v="DCE - HAUMI"/>
    <x v="12"/>
    <s v="FUNDACIÓN PRODERE"/>
    <s v="DCE - DIAGNOSTICO CLINICO ESPECIALIZADO"/>
    <x v="0"/>
    <x v="0"/>
  </r>
  <r>
    <x v="7"/>
    <d v="2025-11-11T00:00:00"/>
    <x v="5"/>
    <n v="1100719"/>
    <s v="PRM - CIUDAD DEL NIÑO QUELLON"/>
    <x v="14"/>
    <s v="FUNDACIÓN CIUDAD DEL NIÑO EX CONSEJO DE DEFENSA DEL NIÑO"/>
    <s v="PRM - PROGRAMA ESPECIALIZADO EN MALTRATO"/>
    <x v="1"/>
    <x v="0"/>
  </r>
  <r>
    <x v="7"/>
    <d v="2025-11-24T00:00:00"/>
    <x v="4"/>
    <n v="1100814"/>
    <s v="PDE - 24 HORAS PUERTO MONTT"/>
    <x v="58"/>
    <s v="ORGANIZACIÓN NO GUBERNAMENTAL DE DESARROLLO SOCIAL CREATIVA"/>
    <s v="PDE - PROGRAMA DE REINSERCION EDUCATIVA (24 H)"/>
    <x v="0"/>
    <x v="0"/>
  </r>
  <r>
    <x v="7"/>
    <d v="2025-11-24T00:00:00"/>
    <x v="4"/>
    <n v="1100767"/>
    <s v="PAS - PAIHUEN"/>
    <x v="6"/>
    <s v="CORPORACIÓN SERVICIO PAZ Y JUSTICIA - SERPAJ CHILE"/>
    <s v="PAS - PROGRAMA ESPECIALIZADO PARA AGRESORES SEXUALES"/>
    <x v="1"/>
    <x v="0"/>
  </r>
  <r>
    <x v="7"/>
    <d v="2025-12-01T00:00:00"/>
    <x v="4"/>
    <n v="1100812"/>
    <s v="PPF - AMANAKI"/>
    <x v="6"/>
    <s v="CORPORACIÓN SERVICIO PAZ Y JUSTICIA - SERPAJ CHILE"/>
    <s v="PPF - PROGRAMA DE PREVENCIÓN FOCALIZADA"/>
    <x v="1"/>
    <x v="0"/>
  </r>
  <r>
    <x v="7"/>
    <d v="2025-12-01T00:00:00"/>
    <x v="4"/>
    <n v="1100858"/>
    <s v="PRM - CENIM CALBUCO"/>
    <x v="0"/>
    <s v="FUNDACIÓN MI CASA"/>
    <s v="PRM - PROGRAMA ESPECIALIZADO EN MALTRATO"/>
    <x v="1"/>
    <x v="0"/>
  </r>
  <r>
    <x v="7"/>
    <d v="2026-01-14T00:00:00"/>
    <x v="4"/>
    <n v="1100873"/>
    <s v="REM - CASA FAMILIAR FEMENINA OSORNO"/>
    <x v="29"/>
    <s v="ONG PARTICIPA DESARROLLA Y CRECE"/>
    <s v="REM - RESIDENCIA PROTECCION PARA MAYORES CON PROGRAMA"/>
    <x v="0"/>
    <x v="0"/>
  </r>
  <r>
    <x v="7"/>
    <d v="2026-01-14T00:00:00"/>
    <x v="4"/>
    <n v="1100813"/>
    <s v="PRM - PAMPA IRIGOIN"/>
    <x v="6"/>
    <s v="CORPORACIÓN SERVICIO PAZ Y JUSTICIA - SERPAJ CHILE"/>
    <s v="PRM - PROGRAMA ESPECIALIZADO EN MALTRATO"/>
    <x v="1"/>
    <x v="0"/>
  </r>
  <r>
    <x v="7"/>
    <d v="2026-01-14T00:00:00"/>
    <x v="4"/>
    <n v="1100877"/>
    <s v="AFT - MULEN"/>
    <x v="35"/>
    <s v="FUNDACIÓN PAULA JARAQUEMADA ALQUIZAR"/>
    <s v="AFT - ACOMPAÑAMIENTO FAMILAR TERRITORIAL"/>
    <x v="0"/>
    <x v="0"/>
  </r>
  <r>
    <x v="7"/>
    <d v="2026-02-12T00:00:00"/>
    <x v="0"/>
    <n v="1100994"/>
    <s v="REM - RESIDENCIA TREKAN"/>
    <x v="74"/>
    <s v="FUNDACIÓN LEGADO DE FAMILIA"/>
    <s v="REM - RESIDENCIA PROTECCION PARA MAYORES CON PROGRAMA"/>
    <x v="0"/>
    <x v="0"/>
  </r>
  <r>
    <x v="7"/>
    <d v="2026-02-12T00:00:00"/>
    <x v="4"/>
    <n v="1100996"/>
    <s v="REM - RESIDENCIA ELUNEY"/>
    <x v="74"/>
    <s v="FUNDACIÓN LEGADO DE FAMILIA"/>
    <s v="REM - RESIDENCIA PROTECCION PARA MAYORES CON PROGRAMA"/>
    <x v="1"/>
    <x v="0"/>
  </r>
  <r>
    <x v="7"/>
    <d v="2026-02-27T00:00:00"/>
    <x v="4"/>
    <n v="1100862"/>
    <s v="PRM - CIUDAD DEL NIÑO DALCAHUE"/>
    <x v="14"/>
    <s v="FUNDACIÓN CIUDAD DEL NIÑO EX CONSEJO DE DEFENSA DEL NIÑO"/>
    <s v="PRM - PROGRAMA ESPECIALIZADO EN MALTRATO"/>
    <x v="1"/>
    <x v="0"/>
  </r>
  <r>
    <x v="7"/>
    <d v="2026-02-27T00:00:00"/>
    <x v="4"/>
    <n v="1100932"/>
    <s v="AFT - PROYECTA ANCUD QUEMCHI"/>
    <x v="71"/>
    <s v="ORGANIZACIÓN NO GUBERNAMENTAL DE DESARROLLO HUMANO O O.N.G. PROYECTA"/>
    <s v="AFT - ACOMPAÑAMIENTO FAMILAR TERRITORIAL"/>
    <x v="1"/>
    <x v="0"/>
  </r>
  <r>
    <x v="7"/>
    <d v="2026-03-24T00:00:00"/>
    <x v="3"/>
    <n v="1100908"/>
    <s v="AFT - WITRALEN"/>
    <x v="6"/>
    <s v="CORPORACIÓN SERVICIO PAZ Y JUSTICIA - SERPAJ CHILE"/>
    <s v="AFT - ACOMPAÑAMIENTO FAMILAR TERRITORIAL"/>
    <x v="3"/>
    <x v="0"/>
  </r>
  <r>
    <x v="7"/>
    <d v="2026-04-10T00:00:00"/>
    <x v="5"/>
    <n v="1100860"/>
    <s v="PRM - CIUDAD DEL NIÑO PUERTO MONTT"/>
    <x v="14"/>
    <s v="FUNDACIÓN CIUDAD DEL NIÑO EX CONSEJO DE DEFENSA DEL NIÑO"/>
    <s v="PRM - PROGRAMA ESPECIALIZADO EN MALTRATO"/>
    <x v="1"/>
    <x v="0"/>
  </r>
  <r>
    <x v="7"/>
    <d v="2026-04-21T00:00:00"/>
    <x v="5"/>
    <n v="1100856"/>
    <s v="PRM - CENIM CHAITÉN"/>
    <x v="0"/>
    <s v="FUNDACIÓN MI CASA"/>
    <s v="PRM - PROGRAMA ESPECIALIZADO EN MALTRATO"/>
    <x v="0"/>
    <x v="0"/>
  </r>
  <r>
    <x v="7"/>
    <d v="2026-04-24T00:00:00"/>
    <x v="5"/>
    <n v="1100934"/>
    <s v="AFT - PUERTO MONTT MANKO"/>
    <x v="30"/>
    <s v="FUNDACIÓN LEON BLOY PARA LA PROMOCIÓN INTEGRAL DE LA FAMILIA"/>
    <s v="AFT - ACOMPAÑAMIENTO FAMILAR TERRITORIAL"/>
    <x v="3"/>
    <x v="0"/>
  </r>
  <r>
    <x v="7"/>
    <d v="2026-05-08T00:00:00"/>
    <x v="4"/>
    <n v="1100830"/>
    <s v="DCE - BARAZI"/>
    <x v="12"/>
    <s v="FUNDACIÓN PRODERE"/>
    <s v="DCE - DIAGNOSTICO CLINICO ESPECIALIZADO"/>
    <x v="0"/>
    <x v="0"/>
  </r>
  <r>
    <x v="7"/>
    <d v="2026-05-12T00:00:00"/>
    <x v="4"/>
    <n v="1101014"/>
    <s v="FAE - ADRA PUERTO MONTT"/>
    <x v="26"/>
    <s v="AGENCIA ADVENTISTA DE DESARROLLO Y RECURSOS ASISTENCIALES (ADRA CHILE)"/>
    <s v="FAE - PROGRAMA DE FAMILIA DE ACOGIDA ESPECIALIZADA"/>
    <x v="0"/>
    <x v="0"/>
  </r>
  <r>
    <x v="7"/>
    <d v="2026-05-25T00:00:00"/>
    <x v="4"/>
    <n v="1100836"/>
    <s v="DCE - ROVNOST"/>
    <x v="12"/>
    <s v="FUNDACIÓN PRODERE"/>
    <s v="DCE - DIAGNOSTICO CLINICO ESPECIALIZADO"/>
    <x v="0"/>
    <x v="0"/>
  </r>
  <r>
    <x v="7"/>
    <d v="2026-05-25T00:00:00"/>
    <x v="0"/>
    <n v="1100812"/>
    <s v="PPF - AMANAKI"/>
    <x v="6"/>
    <s v="CORPORACIÓN SERVICIO PAZ Y JUSTICIA - SERPAJ CHILE"/>
    <s v="PPF - PROGRAMA DE PREVENCIÓN FOCALIZADA"/>
    <x v="0"/>
    <x v="0"/>
  </r>
  <r>
    <x v="7"/>
    <d v="2026-06-08T00:00:00"/>
    <x v="4"/>
    <n v="1101027"/>
    <s v="PIE - CIUDAD DEL NIÑO CASTRO"/>
    <x v="14"/>
    <s v="FUNDACIÓN CIUDAD DEL NIÑO EX CONSEJO DE DEFENSA DEL NIÑO"/>
    <s v="PIE - PROGRAMA DE INTERVENCION ESPECIALIZADA"/>
    <x v="0"/>
    <x v="0"/>
  </r>
  <r>
    <x v="7"/>
    <d v="2026-06-08T00:00:00"/>
    <x v="0"/>
    <n v="1101054"/>
    <s v="PRM - CREA EQUIDAD OSORNO"/>
    <x v="68"/>
    <s v="FUNDACIÓN CREA EQUIDAD"/>
    <s v="PRM - PROGRAMA ESPECIALIZADO EN MALTRATO"/>
    <x v="1"/>
    <x v="0"/>
  </r>
  <r>
    <x v="7"/>
    <d v="2026-06-22T00:00:00"/>
    <x v="4"/>
    <n v="1100857"/>
    <s v="PRM - PATAGONIA VERDE"/>
    <x v="6"/>
    <s v="CORPORACIÓN SERVICIO PAZ Y JUSTICIA - SERPAJ CHILE"/>
    <s v="PRM - PROGRAMA ESPECIALIZADO EN MALTRATO"/>
    <x v="0"/>
    <x v="0"/>
  </r>
  <r>
    <x v="7"/>
    <d v="2026-06-22T00:00:00"/>
    <x v="0"/>
    <n v="1100843"/>
    <s v="REM - RUKALAF"/>
    <x v="73"/>
    <s v="FUNDACIÓN ESTUDIO PARA UN HERMANO EDUCERE"/>
    <s v="REM - RESIDENCIA PROTECCION PARA MAYORES CON PROGRAMA"/>
    <x v="0"/>
    <x v="0"/>
  </r>
  <r>
    <x v="7"/>
    <d v="2026-07-08T00:00:00"/>
    <x v="4"/>
    <n v="1100834"/>
    <s v="DCE - TAURITE"/>
    <x v="12"/>
    <s v="FUNDACIÓN PRODERE"/>
    <s v="DCE - DIAGNOSTICO CLINICO ESPECIALIZADO"/>
    <x v="0"/>
    <x v="0"/>
  </r>
  <r>
    <x v="7"/>
    <d v="2026-07-21T00:00:00"/>
    <x v="4"/>
    <n v="1100831"/>
    <s v="DCE - ENAKOST"/>
    <x v="12"/>
    <s v="FUNDACIÓN PRODERE"/>
    <s v="DCE - DIAGNOSTICO CLINICO ESPECIALIZADO"/>
    <x v="0"/>
    <x v="0"/>
  </r>
  <r>
    <x v="7"/>
    <d v="2026-07-21T00:00:00"/>
    <x v="4"/>
    <n v="1100833"/>
    <s v="DCE - KONEN"/>
    <x v="12"/>
    <s v="FUNDACIÓN PRODERE"/>
    <s v="DCE - DIAGNOSTICO CLINICO ESPECIALIZADO"/>
    <x v="0"/>
    <x v="0"/>
  </r>
  <r>
    <x v="8"/>
    <d v="2022-03-01T00:00:00"/>
    <x v="1"/>
    <n v="1140209"/>
    <s v="FAE - VALDIVIA"/>
    <x v="0"/>
    <s v="FUNDACIÓN MI CASA"/>
    <s v="FAE - PROGRAMA DE FAMILIA DE ACOGIDA ESPECIALIZADA"/>
    <x v="1"/>
    <x v="0"/>
  </r>
  <r>
    <x v="8"/>
    <d v="2022-03-01T00:00:00"/>
    <x v="0"/>
    <n v="1140219"/>
    <s v="RMA - RUCA SUYAI"/>
    <x v="75"/>
    <s v="FUNDACIÓN CASA ESPERANZA E.V."/>
    <s v="RMA - RESIDENCIA PROTECCION PARA MADRES ADOLESCENTES CON PROGRAMA"/>
    <x v="0"/>
    <x v="0"/>
  </r>
  <r>
    <x v="8"/>
    <d v="2022-04-01T00:00:00"/>
    <x v="1"/>
    <n v="1140190"/>
    <s v="RLP - SUYAI"/>
    <x v="10"/>
    <s v="FUNDACIÓN CREESER"/>
    <s v="RLP - RESIDENCIA DE PROTECCIÓN PARA LACTANTES Y PREESCOLARES (con Programa)"/>
    <x v="1"/>
    <x v="0"/>
  </r>
  <r>
    <x v="8"/>
    <d v="2022-04-01T00:00:00"/>
    <x v="1"/>
    <n v="1140207"/>
    <s v="FAE - LOS RIOS"/>
    <x v="0"/>
    <s v="FUNDACIÓN MI CASA"/>
    <s v="FAE - PROGRAMA DE FAMILIA DE ACOGIDA ESPECIALIZADA"/>
    <x v="1"/>
    <x v="0"/>
  </r>
  <r>
    <x v="8"/>
    <d v="2022-04-01T00:00:00"/>
    <x v="1"/>
    <n v="1140225"/>
    <s v="REM - RESIDENCIA AHORA"/>
    <x v="76"/>
    <s v="CORPORACIÓN AHORA"/>
    <s v="REM - RESIDENCIA PROTECCION PARA MAYORES CON PROGRAMA"/>
    <x v="1"/>
    <x v="0"/>
  </r>
  <r>
    <x v="8"/>
    <d v="2022-04-01T00:00:00"/>
    <x v="1"/>
    <n v="1140141"/>
    <s v="REM - RESIDENCIA DE VIDA FAMILIAR LAS PARRAS"/>
    <x v="75"/>
    <s v="FUNDACIÓN CASA ESPERANZA E.V."/>
    <s v="REM - RESIDENCIA PROTECCION PARA MAYORES CON PROGRAMA"/>
    <x v="1"/>
    <x v="0"/>
  </r>
  <r>
    <x v="8"/>
    <d v="2022-04-01T00:00:00"/>
    <x v="1"/>
    <n v="1140223"/>
    <s v="REM - VILLA HUIDIF"/>
    <x v="77"/>
    <s v="SOCIEDAD DE BENEFICENCIA HOGAR DEL NIÑO"/>
    <s v="REM - RESIDENCIA PROTECCION PARA MAYORES CON PROGRAMA"/>
    <x v="1"/>
    <x v="0"/>
  </r>
  <r>
    <x v="8"/>
    <d v="2022-05-01T00:00:00"/>
    <x v="1"/>
    <n v="1140227"/>
    <s v="RVA - ANTU"/>
    <x v="10"/>
    <s v="FUNDACIÓN CREESER"/>
    <s v="RVA - RESIDENCIA DE VIDA FAMILIAR PARA ADOLESCENTES"/>
    <x v="1"/>
    <x v="0"/>
  </r>
  <r>
    <x v="8"/>
    <d v="2022-06-01T00:00:00"/>
    <x v="1"/>
    <n v="1140192"/>
    <s v="RLP - NIDAL PROYECTA"/>
    <x v="71"/>
    <s v="ORGANIZACIÓN NO GUBERNAMENTAL DE DESARROLLO HUMANO O O.N.G. PROYECTA"/>
    <s v="RLP - RESIDENCIA DE PROTECCIÓN PARA LACTANTES Y PREESCOLARES (con Programa)"/>
    <x v="1"/>
    <x v="0"/>
  </r>
  <r>
    <x v="8"/>
    <d v="2022-06-01T00:00:00"/>
    <x v="1"/>
    <n v="1140131"/>
    <s v="FAE - PANGUIPULLI"/>
    <x v="32"/>
    <s v="ORGANIZACIÓN NO GUBERNAMENTAL DE DESARROLLO COINCIDE"/>
    <s v="FAE - PROGRAMA DE FAMILIA DE ACOGIDA ESPECIALIZADA"/>
    <x v="1"/>
    <x v="0"/>
  </r>
  <r>
    <x v="8"/>
    <d v="2022-06-01T00:00:00"/>
    <x v="1"/>
    <n v="1140233"/>
    <s v="PIE - CIUDAD DEL NIÑO REGIÓN DE LOS RIOS"/>
    <x v="14"/>
    <s v="FUNDACIÓN CIUDAD DEL NIÑO EX CONSEJO DE DEFENSA DEL NIÑO"/>
    <s v="PIE - PROGRAMA DE INTERVENCION ESPECIALIZADA"/>
    <x v="1"/>
    <x v="0"/>
  </r>
  <r>
    <x v="8"/>
    <d v="2022-06-01T00:00:00"/>
    <x v="1"/>
    <n v="1140131"/>
    <s v="FAE - PANGUIPULLI"/>
    <x v="32"/>
    <s v="ORGANIZACIÓN NO GUBERNAMENTAL DE DESARROLLO COINCIDE"/>
    <s v="FAE - PROGRAMA DE FAMILIA DE ACOGIDA ESPECIALIZADA"/>
    <x v="1"/>
    <x v="0"/>
  </r>
  <r>
    <x v="8"/>
    <d v="2022-06-01T00:00:00"/>
    <x v="1"/>
    <n v="1140212"/>
    <s v="PRM - CIUDAD DEL NIÑO PANGUIPULLI"/>
    <x v="14"/>
    <s v="FUNDACIÓN CIUDAD DEL NIÑO EX CONSEJO DE DEFENSA DEL NIÑO"/>
    <s v="PRM - PROGRAMA ESPECIALIZADO EN MALTRATO"/>
    <x v="1"/>
    <x v="0"/>
  </r>
  <r>
    <x v="8"/>
    <d v="2022-06-01T00:00:00"/>
    <x v="1"/>
    <n v="1140204"/>
    <s v="PEE - RUKALAF VALDIVIA"/>
    <x v="2"/>
    <s v="FUNDACIÓN TIERRA DE ESPERANZA"/>
    <s v="PEE - PROGRAMA EXPLOTACIÓN SEXUAL"/>
    <x v="1"/>
    <x v="0"/>
  </r>
  <r>
    <x v="8"/>
    <d v="2022-06-01T00:00:00"/>
    <x v="1"/>
    <n v="1140152"/>
    <s v="PRI - VALDIVIA"/>
    <x v="0"/>
    <s v="FUNDACIÓN MI CASA"/>
    <s v="PRI - PROGRAMA INTERVENCIÓN Y PREPARACIÓN PARA LA INTEGRACION DE NIÑOS EN FAMILIA ALTERNATIVA"/>
    <x v="1"/>
    <x v="0"/>
  </r>
  <r>
    <x v="8"/>
    <d v="2022-07-01T00:00:00"/>
    <x v="0"/>
    <n v="1140227"/>
    <s v="RVA - ANTU"/>
    <x v="10"/>
    <s v="FUNDACIÓN CREESER"/>
    <s v="RVA - RESIDENCIA DE VIDA FAMILIAR PARA ADOLESCENTES"/>
    <x v="0"/>
    <x v="0"/>
  </r>
  <r>
    <x v="8"/>
    <d v="2022-09-01T00:00:00"/>
    <x v="3"/>
    <n v="1140238"/>
    <s v="RVT - RESIDENCIA DE VIDA FAMILIAR LLACOLEN"/>
    <x v="21"/>
    <s v="FUNDACIÓN NIÑO Y PATRIA"/>
    <s v="RVT - RESIDENCIAS DE VIDA FAMILIAR PARA ADOLESCENCIA TEMPRANA"/>
    <x v="0"/>
    <x v="0"/>
  </r>
  <r>
    <x v="8"/>
    <d v="2022-10-01T00:00:00"/>
    <x v="1"/>
    <n v="1140209"/>
    <s v="FAE - VALDIVIA"/>
    <x v="0"/>
    <s v="FUNDACIÓN MI CASA"/>
    <s v="FAE - PROGRAMA DE FAMILIA DE ACOGIDA ESPECIALIZADA"/>
    <x v="1"/>
    <x v="0"/>
  </r>
  <r>
    <x v="8"/>
    <d v="2022-10-01T00:00:00"/>
    <x v="1"/>
    <n v="1140207"/>
    <s v="FAE - LOS RIOS"/>
    <x v="0"/>
    <s v="FUNDACIÓN MI CASA"/>
    <s v="FAE - PROGRAMA DE FAMILIA DE ACOGIDA ESPECIALIZADA"/>
    <x v="1"/>
    <x v="0"/>
  </r>
  <r>
    <x v="8"/>
    <d v="2022-11-01T00:00:00"/>
    <x v="0"/>
    <n v="1140190"/>
    <s v="RLP - SUYAI"/>
    <x v="10"/>
    <s v="FUNDACIÓN CREESER"/>
    <s v="RLP - RESIDENCIA DE PROTECCIÓN PARA LACTANTES Y PREESCOLARES (con Programa)"/>
    <x v="0"/>
    <x v="0"/>
  </r>
  <r>
    <x v="8"/>
    <d v="2022-11-01T00:00:00"/>
    <x v="1"/>
    <n v="1140246"/>
    <s v="FAE - PANGUIPULLI"/>
    <x v="32"/>
    <s v="ORGANIZACIÓN NO GUBERNAMENTAL DE DESARROLLO COINCIDE"/>
    <s v="FAE - PROGRAMA DE FAMILIA DE ACOGIDA ESPECIALIZADA"/>
    <x v="1"/>
    <x v="0"/>
  </r>
  <r>
    <x v="8"/>
    <d v="2022-11-01T00:00:00"/>
    <x v="2"/>
    <n v="1140223"/>
    <s v="REM - VILLA HUIDIF"/>
    <x v="77"/>
    <s v="SOCIEDAD DE BENEFICENCIA HOGAR DEL NIÑO"/>
    <s v="REM - RESIDENCIA PROTECCION PARA MAYORES CON PROGRAMA"/>
    <x v="2"/>
    <x v="0"/>
  </r>
  <r>
    <x v="8"/>
    <d v="2022-12-01T00:00:00"/>
    <x v="0"/>
    <n v="1140225"/>
    <s v="REM - RESIDENCIA AHORA"/>
    <x v="76"/>
    <s v="CORPORACIÓN AHORA"/>
    <s v="REM - RESIDENCIA PROTECCION PARA MAYORES CON PROGRAMA"/>
    <x v="0"/>
    <x v="0"/>
  </r>
  <r>
    <x v="8"/>
    <d v="2022-12-01T00:00:00"/>
    <x v="1"/>
    <n v="1140234"/>
    <s v="PPF - CIUDAD DEL NIÑO RÍO BUENO"/>
    <x v="14"/>
    <s v="FUNDACIÓN CIUDAD DEL NIÑO EX CONSEJO DE DEFENSA DEL NIÑO"/>
    <s v="PPF - PROGRAMA DE PREVENCIÓN FOCALIZADA"/>
    <x v="1"/>
    <x v="0"/>
  </r>
  <r>
    <x v="8"/>
    <d v="2022-12-01T00:00:00"/>
    <x v="1"/>
    <n v="1140192"/>
    <s v="RLP - NIDAL PROYECTA"/>
    <x v="71"/>
    <s v="ORGANIZACIÓN NO GUBERNAMENTAL DE DESARROLLO HUMANO O O.N.G. PROYECTA"/>
    <s v="RLP - RESIDENCIA DE PROTECCIÓN PARA LACTANTES Y PREESCOLARES (con Programa)"/>
    <x v="1"/>
    <x v="0"/>
  </r>
  <r>
    <x v="8"/>
    <d v="2022-12-01T00:00:00"/>
    <x v="1"/>
    <n v="1140152"/>
    <s v="PRI - VALDIVIA"/>
    <x v="0"/>
    <s v="FUNDACIÓN MI CASA"/>
    <s v="PRI - PROGRAMA INTERVENCIÓN Y PREPARACIÓN PARA LA INTEGRACION DE NIÑOS EN FAMILIA ALTERNATIVA"/>
    <x v="1"/>
    <x v="0"/>
  </r>
  <r>
    <x v="8"/>
    <d v="2022-12-01T00:00:00"/>
    <x v="1"/>
    <n v="1140233"/>
    <s v="PIE - CIUDAD DEL NIÑO REGIÓN DE LOS RIOS"/>
    <x v="14"/>
    <s v="FUNDACIÓN CIUDAD DEL NIÑO EX CONSEJO DE DEFENSA DEL NIÑO"/>
    <s v="PIE - PROGRAMA DE INTERVENCION ESPECIALIZADA"/>
    <x v="1"/>
    <x v="0"/>
  </r>
  <r>
    <x v="8"/>
    <d v="2022-12-01T00:00:00"/>
    <x v="1"/>
    <n v="1140247"/>
    <s v="REM - RESIDENCIA DE VIDA FAMILIAR LAS PARRAS"/>
    <x v="75"/>
    <s v="FUNDACIÓN CASA ESPERANZA E.V."/>
    <s v="REM - RESIDENCIA PROTECCION PARA MAYORES CON PROGRAMA"/>
    <x v="1"/>
    <x v="0"/>
  </r>
  <r>
    <x v="8"/>
    <d v="2022-12-01T00:00:00"/>
    <x v="1"/>
    <n v="1140219"/>
    <s v="RMA - RUCA SUYAI"/>
    <x v="75"/>
    <s v="FUNDACIÓN CASA ESPERANZA E.V."/>
    <s v="RMA - RESIDENCIA PROTECCION PARA MADRES ADOLESCENTES CON PROGRAMA"/>
    <x v="1"/>
    <x v="0"/>
  </r>
  <r>
    <x v="8"/>
    <d v="2022-12-01T00:00:00"/>
    <x v="1"/>
    <n v="1140216"/>
    <s v="PRM - CIUDAD DEL NIÑO LA UNIÓN"/>
    <x v="14"/>
    <s v="FUNDACIÓN CIUDAD DEL NIÑO EX CONSEJO DE DEFENSA DEL NIÑO"/>
    <s v="PRM - PROGRAMA ESPECIALIZADO EN MALTRATO"/>
    <x v="1"/>
    <x v="0"/>
  </r>
  <r>
    <x v="8"/>
    <d v="2022-12-01T00:00:00"/>
    <x v="1"/>
    <n v="1140204"/>
    <s v="PEE - RUKALAF VALDIVIA"/>
    <x v="2"/>
    <s v="FUNDACIÓN TIERRA DE ESPERANZA"/>
    <s v="PEE - PROGRAMA EXPLOTACIÓN SEXUAL"/>
    <x v="1"/>
    <x v="0"/>
  </r>
  <r>
    <x v="8"/>
    <d v="2022-12-01T00:00:00"/>
    <x v="1"/>
    <n v="1140223"/>
    <s v="REM - VILLA HUIDIF"/>
    <x v="77"/>
    <s v="SOCIEDAD DE BENEFICENCIA HOGAR DEL NIÑO"/>
    <s v="REM - RESIDENCIA PROTECCION PARA MAYORES CON PROGRAMA"/>
    <x v="1"/>
    <x v="0"/>
  </r>
  <r>
    <x v="8"/>
    <d v="2023-01-01T00:00:00"/>
    <x v="1"/>
    <n v="1140203"/>
    <s v="PRM - BAHIA ESPERANZA VALDIVIA"/>
    <x v="2"/>
    <s v="FUNDACIÓN TIERRA DE ESPERANZA"/>
    <s v="PRM - PROGRAMA ESPECIALIZADO EN MALTRATO"/>
    <x v="1"/>
    <x v="0"/>
  </r>
  <r>
    <x v="8"/>
    <d v="2023-01-01T00:00:00"/>
    <x v="1"/>
    <n v="1140202"/>
    <s v="PPF - FUTRONO"/>
    <x v="32"/>
    <s v="ORGANIZACIÓN NO GUBERNAMENTAL DE DESARROLLO COINCIDE"/>
    <s v="PPF - PROGRAMA DE PREVENCIÓN FOCALIZADA"/>
    <x v="1"/>
    <x v="0"/>
  </r>
  <r>
    <x v="8"/>
    <d v="2023-02-01T00:00:00"/>
    <x v="1"/>
    <n v="1140215"/>
    <s v="PRM - BAHIA ESPERANZA LOS RIOS"/>
    <x v="2"/>
    <s v="FUNDACIÓN TIERRA DE ESPERANZA"/>
    <s v="PRM - PROGRAMA ESPECIALIZADO EN MALTRATO"/>
    <x v="1"/>
    <x v="0"/>
  </r>
  <r>
    <x v="8"/>
    <d v="2023-02-01T00:00:00"/>
    <x v="1"/>
    <n v="1140207"/>
    <s v="FAE - LOS RIOS"/>
    <x v="0"/>
    <s v="FUNDACIÓN MI CASA"/>
    <s v="FAE - PROGRAMA DE FAMILIA DE ACOGIDA ESPECIALIZADA"/>
    <x v="1"/>
    <x v="0"/>
  </r>
  <r>
    <x v="8"/>
    <d v="2023-07-01T00:00:00"/>
    <x v="3"/>
    <n v="1140247"/>
    <s v="REM - RESIDENCIA DE VIDA FAMILIAR LAS PARRAS"/>
    <x v="75"/>
    <s v="FUNDACIÓN CASA ESPERANZA E.V."/>
    <s v="REM - RESIDENCIA PROTECCION PARA MAYORES CON PROGRAMA"/>
    <x v="1"/>
    <x v="0"/>
  </r>
  <r>
    <x v="8"/>
    <d v="2023-10-01T00:00:00"/>
    <x v="3"/>
    <n v="1140227"/>
    <s v="RVA - ANTU"/>
    <x v="10"/>
    <s v="FUNDACIÓN CREESER"/>
    <s v="RVA - RESIDENCIA DE VIDA FAMILIAR PARA ADOLESCENTES"/>
    <x v="0"/>
    <x v="0"/>
  </r>
  <r>
    <x v="8"/>
    <d v="2023-10-01T00:00:00"/>
    <x v="2"/>
    <n v="1140238"/>
    <s v="RVT - RESIDENCIA DE VIDA FAMILIAR LLACOLEN"/>
    <x v="21"/>
    <s v="FUNDACIÓN NIÑO Y PATRIA"/>
    <s v="RVT - RESIDENCIAS DE VIDA FAMILIAR PARA ADOLESCENCIA TEMPRANA"/>
    <x v="2"/>
    <x v="0"/>
  </r>
  <r>
    <x v="8"/>
    <d v="2023-11-01T00:00:00"/>
    <x v="3"/>
    <n v="1140238"/>
    <s v="RVT - RESIDENCIA DE VIDA FAMILIAR LLACOLEN"/>
    <x v="21"/>
    <s v="FUNDACIÓN NIÑO Y PATRIA"/>
    <s v="RVT - RESIDENCIAS DE VIDA FAMILIAR PARA ADOLESCENCIA TEMPRANA"/>
    <x v="0"/>
    <x v="0"/>
  </r>
  <r>
    <x v="8"/>
    <d v="2023-12-01T00:00:00"/>
    <x v="3"/>
    <n v="1140223"/>
    <s v="REM - VILLA HUIDIF"/>
    <x v="77"/>
    <s v="SOCIEDAD DE BENEFICENCIA HOGAR DEL NIÑO"/>
    <s v="REM - RESIDENCIA PROTECCION PARA MAYORES CON PROGRAMA"/>
    <x v="0"/>
    <x v="0"/>
  </r>
  <r>
    <x v="8"/>
    <d v="2023-12-01T00:00:00"/>
    <x v="3"/>
    <n v="1140227"/>
    <s v="RVA - ANTU"/>
    <x v="10"/>
    <s v="FUNDACIÓN CREESER"/>
    <s v="RVA - RESIDENCIA DE VIDA FAMILIAR PARA ADOLESCENTES"/>
    <x v="4"/>
    <x v="0"/>
  </r>
  <r>
    <x v="8"/>
    <d v="2023-12-01T00:00:00"/>
    <x v="3"/>
    <n v="1140207"/>
    <s v="FAE - LOS RIOS"/>
    <x v="0"/>
    <s v="FUNDACIÓN MI CASA"/>
    <s v="FAE - PROGRAMA DE FAMILIA DE ACOGIDA ESPECIALIZADA"/>
    <x v="4"/>
    <x v="0"/>
  </r>
  <r>
    <x v="8"/>
    <d v="2024-03-01T00:00:00"/>
    <x v="4"/>
    <n v="1140264"/>
    <s v="DCE - ASISTE VALDIVIA 1"/>
    <x v="27"/>
    <s v="FUNDACIÓN ASISTE"/>
    <s v="DCE - DIAGNOSTICO CLINICO ESPECIALIZADO"/>
    <x v="1"/>
    <x v="0"/>
  </r>
  <r>
    <x v="8"/>
    <d v="2024-04-01T00:00:00"/>
    <x v="4"/>
    <n v="1140272"/>
    <s v="REM - AYUN"/>
    <x v="10"/>
    <s v="FUNDACIÓN CREESER"/>
    <s v="REM - RESIDENCIA PROTECCION PARA MAYORES CON PROGRAMA"/>
    <x v="0"/>
    <x v="0"/>
  </r>
  <r>
    <x v="8"/>
    <d v="2024-07-01T00:00:00"/>
    <x v="5"/>
    <n v="1140247"/>
    <s v="REM - RESIDENCIA DE VIDA FAMILIAR LAS PARRAS"/>
    <x v="75"/>
    <s v="FUNDACIÓN CASA ESPERANZA E.V."/>
    <s v="REM - RESIDENCIA PROTECCION PARA MAYORES CON PROGRAMA"/>
    <x v="0"/>
    <x v="0"/>
  </r>
  <r>
    <x v="8"/>
    <d v="2024-07-01T00:00:00"/>
    <x v="5"/>
    <n v="1140267"/>
    <s v="REM - CASA VALDIVIA M"/>
    <x v="29"/>
    <s v="ONG PARTICIPA DESARROLLA Y CRECE"/>
    <s v="REM - RESIDENCIA PROTECCION PARA MAYORES CON PROGRAMA"/>
    <x v="0"/>
    <x v="0"/>
  </r>
  <r>
    <x v="8"/>
    <d v="2024-08-01T00:00:00"/>
    <x v="5"/>
    <n v="1140225"/>
    <s v="REM - RESIDENCIA AHORA"/>
    <x v="76"/>
    <s v="CORPORACIÓN AHORA"/>
    <s v="REM - RESIDENCIA PROTECCION PARA MAYORES CON PROGRAMA"/>
    <x v="0"/>
    <x v="0"/>
  </r>
  <r>
    <x v="8"/>
    <d v="2024-08-01T00:00:00"/>
    <x v="4"/>
    <n v="1140247"/>
    <s v="REM - RESIDENCIA DE VIDA FAMILIAR LAS PARRAS"/>
    <x v="75"/>
    <s v="FUNDACIÓN CASA ESPERANZA E.V."/>
    <s v="REM - RESIDENCIA PROTECCION PARA MAYORES CON PROGRAMA"/>
    <x v="1"/>
    <x v="0"/>
  </r>
  <r>
    <x v="8"/>
    <d v="2024-08-01T00:00:00"/>
    <x v="2"/>
    <n v="1140227"/>
    <s v="RVA - ANTU"/>
    <x v="10"/>
    <s v="FUNDACIÓN CREESER"/>
    <s v="RVA - RESIDENCIA DE VIDA FAMILIAR PARA ADOLESCENTES"/>
    <x v="2"/>
    <x v="0"/>
  </r>
  <r>
    <x v="8"/>
    <d v="2024-11-01T00:00:00"/>
    <x v="5"/>
    <n v="1140254"/>
    <s v="PPF - VALDIVIA"/>
    <x v="0"/>
    <s v="FUNDACIÓN MI CASA"/>
    <s v="PPF - PROGRAMA DE PREVENCIÓN FOCALIZADA"/>
    <x v="1"/>
    <x v="0"/>
  </r>
  <r>
    <x v="8"/>
    <d v="2024-11-01T00:00:00"/>
    <x v="5"/>
    <n v="1140238"/>
    <s v="RVT - RESIDENCIA DE VIDA FAMILIAR LLACOLEN"/>
    <x v="21"/>
    <s v="FUNDACIÓN NIÑO Y PATRIA"/>
    <s v="RVT - RESIDENCIAS DE VIDA FAMILIAR PARA ADOLESCENCIA TEMPRANA"/>
    <x v="0"/>
    <x v="0"/>
  </r>
  <r>
    <x v="8"/>
    <d v="2024-11-01T00:00:00"/>
    <x v="4"/>
    <n v="1140246"/>
    <s v="FAE - PANGUIPULLI"/>
    <x v="32"/>
    <s v="ORGANIZACIÓN NO GUBERNAMENTAL DE DESARROLLO COINCIDE"/>
    <s v="FAE - PROGRAMA DE FAMILIA DE ACOGIDA ESPECIALIZADA"/>
    <x v="1"/>
    <x v="0"/>
  </r>
  <r>
    <x v="8"/>
    <d v="2024-12-01T00:00:00"/>
    <x v="5"/>
    <n v="1140214"/>
    <s v="PRM - BAHIA ESPERANZA CALLE - CALLE"/>
    <x v="2"/>
    <s v="FUNDACIÓN TIERRA DE ESPERANZA"/>
    <s v="PRM - PROGRAMA ESPECIALIZADO EN MALTRATO"/>
    <x v="1"/>
    <x v="0"/>
  </r>
  <r>
    <x v="8"/>
    <d v="2025-02-01T00:00:00"/>
    <x v="5"/>
    <n v="1140300"/>
    <s v="AFT - RANCO"/>
    <x v="32"/>
    <s v="ORGANIZACIÓN NO GUBERNAMENTAL DE DESARROLLO COINCIDE"/>
    <s v="AFT - ACOMPAÑAMIENTO FAMILAR TERRITORIAL"/>
    <x v="0"/>
    <x v="0"/>
  </r>
  <r>
    <x v="8"/>
    <d v="2025-02-18T00:00:00"/>
    <x v="5"/>
    <n v="1140274"/>
    <s v="RLP - SUYAI"/>
    <x v="10"/>
    <s v="FUNDACIÓN CREESER"/>
    <s v="RLP - RESIDENCIA DE PROTECCIÓN PARA LACTANTES Y PREESCOLARES (con Programa)"/>
    <x v="0"/>
    <x v="0"/>
  </r>
  <r>
    <x v="8"/>
    <d v="2025-03-18T00:00:00"/>
    <x v="5"/>
    <n v="1140285"/>
    <s v="AFT - CIUDAD DEL NIÑO RÍO BUENO"/>
    <x v="14"/>
    <s v="FUNDACIÓN CIUDAD DEL NIÑO EX CONSEJO DE DEFENSA DEL NIÑO"/>
    <s v="AFT - ACOMPAÑAMIENTO FAMILAR TERRITORIAL"/>
    <x v="0"/>
    <x v="0"/>
  </r>
  <r>
    <x v="8"/>
    <d v="2025-03-18T00:00:00"/>
    <x v="5"/>
    <n v="1140309"/>
    <s v="RVA - LAS PATAGUAS"/>
    <x v="29"/>
    <s v="ONG PARTICIPA DESARROLLA Y CRECE"/>
    <s v="RVA - RESIDENCIA DE VIDA FAMILIAR PARA ADOLESCENTES"/>
    <x v="0"/>
    <x v="0"/>
  </r>
  <r>
    <x v="8"/>
    <d v="2025-05-01T00:00:00"/>
    <x v="4"/>
    <n v="1140287"/>
    <s v="AFT - CIUDAD DEL NIÑO LOS LAGOS"/>
    <x v="14"/>
    <s v="FUNDACIÓN CIUDAD DEL NIÑO EX CONSEJO DE DEFENSA DEL NIÑO"/>
    <s v="AFT - ACOMPAÑAMIENTO FAMILAR TERRITORIAL"/>
    <x v="1"/>
    <x v="0"/>
  </r>
  <r>
    <x v="8"/>
    <d v="2025-06-01T00:00:00"/>
    <x v="2"/>
    <n v="1140267"/>
    <s v="REM - CASA VALDIVIA M"/>
    <x v="29"/>
    <s v="ONG PARTICIPA DESARROLLA Y CRECE"/>
    <s v="REM - RESIDENCIA PROTECCION PARA MAYORES CON PROGRAMA"/>
    <x v="2"/>
    <x v="0"/>
  </r>
  <r>
    <x v="8"/>
    <d v="2025-07-22T00:00:00"/>
    <x v="5"/>
    <n v="1140207"/>
    <s v="FAE - LOS RIOS"/>
    <x v="0"/>
    <s v="FUNDACIÓN MI CASA"/>
    <s v="FAE - PROGRAMA DE FAMILIA DE ACOGIDA ESPECIALIZADA"/>
    <x v="1"/>
    <x v="0"/>
  </r>
  <r>
    <x v="8"/>
    <d v="2025-07-29T00:00:00"/>
    <x v="5"/>
    <n v="1140265"/>
    <s v="RLP - RESIDENCIA NIDAL PROYECTA"/>
    <x v="71"/>
    <s v="ORGANIZACIÓN NO GUBERNAMENTAL DE DESARROLLO HUMANO O O.N.G. PROYECTA"/>
    <s v="RLP - RESIDENCIA DE PROTECCIÓN PARA LACTANTES Y PREESCOLARES (con Programa)"/>
    <x v="0"/>
    <x v="0"/>
  </r>
  <r>
    <x v="8"/>
    <d v="2025-08-12T00:00:00"/>
    <x v="0"/>
    <n v="1140289"/>
    <s v="PRM - BAHÍA ESPERANZA RÍO BUENO"/>
    <x v="2"/>
    <s v="FUNDACIÓN TIERRA DE ESPERANZA"/>
    <s v="PRM - PROGRAMA ESPECIALIZADO EN MALTRATO"/>
    <x v="0"/>
    <x v="0"/>
  </r>
  <r>
    <x v="8"/>
    <d v="2025-08-12T00:00:00"/>
    <x v="5"/>
    <n v="1140292"/>
    <s v="RMA - RUCA SUYAI"/>
    <x v="75"/>
    <s v="FUNDACIÓN CASA ESPERANZA E.V."/>
    <s v="RMA - RESIDENCIA PROTECCION PARA MADRES ADOLESCENTES CON PROGRAMA"/>
    <x v="0"/>
    <x v="0"/>
  </r>
  <r>
    <x v="8"/>
    <d v="2025-09-12T00:00:00"/>
    <x v="5"/>
    <n v="1140298"/>
    <s v="AFT - LANCO"/>
    <x v="0"/>
    <s v="FUNDACIÓN MI CASA"/>
    <s v="AFT - ACOMPAÑAMIENTO FAMILAR TERRITORIAL"/>
    <x v="1"/>
    <x v="0"/>
  </r>
  <r>
    <x v="8"/>
    <d v="2025-10-12T00:00:00"/>
    <x v="5"/>
    <n v="1140304"/>
    <s v="DCE - TREKAN MARIQUINA"/>
    <x v="59"/>
    <s v="ORGANIZACIÓN NO GUBERNAMENTAL DE DESARROLLO TREKAN"/>
    <s v="DCE - DIAGNOSTICO CLINICO ESPECIALIZADO"/>
    <x v="0"/>
    <x v="0"/>
  </r>
  <r>
    <x v="8"/>
    <d v="2025-11-12T00:00:00"/>
    <x v="5"/>
    <n v="1140267"/>
    <s v="REM - CASA VALDIVIA M"/>
    <x v="29"/>
    <s v="ONG PARTICIPA DESARROLLA Y CRECE"/>
    <s v="REM - RESIDENCIA PROTECCION PARA MAYORES CON PROGRAMA"/>
    <x v="0"/>
    <x v="0"/>
  </r>
  <r>
    <x v="8"/>
    <d v="2025-11-12T00:00:00"/>
    <x v="5"/>
    <n v="1140283"/>
    <s v="AFT - CORRAL"/>
    <x v="0"/>
    <s v="FUNDACIÓN MI CASA"/>
    <s v="AFT - ACOMPAÑAMIENTO FAMILAR TERRITORIAL"/>
    <x v="1"/>
    <x v="0"/>
  </r>
  <r>
    <x v="8"/>
    <d v="2025-11-12T00:00:00"/>
    <x v="2"/>
    <n v="1140238"/>
    <s v="RVT - RESIDENCIA DE VIDA FAMILIAR LLACOLEN"/>
    <x v="21"/>
    <s v="FUNDACIÓN NIÑO Y PATRIA"/>
    <s v="RVT - RESIDENCIAS DE VIDA FAMILIAR PARA ADOLESCENCIA TEMPRANA"/>
    <x v="2"/>
    <x v="0"/>
  </r>
  <r>
    <x v="8"/>
    <d v="2025-12-05T00:00:00"/>
    <x v="4"/>
    <n v="1140270"/>
    <s v="REM - CASA VALDIVIA F"/>
    <x v="29"/>
    <s v="ONG PARTICIPA DESARROLLA Y CRECE"/>
    <s v="REM - RESIDENCIA PROTECCION PARA MAYORES CON PROGRAMA"/>
    <x v="0"/>
    <x v="0"/>
  </r>
  <r>
    <x v="8"/>
    <d v="2025-12-05T00:00:00"/>
    <x v="5"/>
    <n v="1140290"/>
    <s v="PRM - BAHÍA ESPERANZA LOS LAGOS"/>
    <x v="2"/>
    <s v="FUNDACIÓN TIERRA DE ESPERANZA"/>
    <s v="PRM - PROGRAMA ESPECIALIZADO EN MALTRATO"/>
    <x v="0"/>
    <x v="0"/>
  </r>
  <r>
    <x v="8"/>
    <d v="2026-01-01T00:00:00"/>
    <x v="0"/>
    <n v="1140267"/>
    <s v="REM - CASA VALDIVIA M"/>
    <x v="29"/>
    <s v="ONG PARTICIPA DESARROLLA Y CRECE"/>
    <s v="REM - RESIDENCIA PROTECCION PARA MAYORES CON PROGRAMA"/>
    <x v="0"/>
    <x v="0"/>
  </r>
  <r>
    <x v="8"/>
    <d v="2026-01-01T00:00:00"/>
    <x v="5"/>
    <n v="1140312"/>
    <s v="REM - NUEVO AMANECER"/>
    <x v="74"/>
    <s v="FUNDACIÓN LEGADO DE FAMILIA"/>
    <s v="REM - RESIDENCIA PROTECCION PARA MAYORES CON PROGRAMA"/>
    <x v="0"/>
    <x v="0"/>
  </r>
  <r>
    <x v="8"/>
    <d v="2026-02-01T00:00:00"/>
    <x v="2"/>
    <n v="1140225"/>
    <s v="REM - RESIDENCIA AHORA"/>
    <x v="76"/>
    <s v="CORPORACIÓN AHORA"/>
    <s v="REM - RESIDENCIA PROTECCION PARA MAYORES CON PROGRAMA"/>
    <x v="2"/>
    <x v="0"/>
  </r>
  <r>
    <x v="8"/>
    <d v="2026-02-20T00:00:00"/>
    <x v="2"/>
    <n v="1140270"/>
    <s v="REM - CASA VALDIVIA F"/>
    <x v="29"/>
    <s v="ONG PARTICIPA DESARROLLA Y CRECE"/>
    <s v="REM - RESIDENCIA PROTECCION PARA MAYORES CON PROGRAMA"/>
    <x v="2"/>
    <x v="0"/>
  </r>
  <r>
    <x v="8"/>
    <d v="2026-02-20T00:00:00"/>
    <x v="2"/>
    <n v="1140267"/>
    <s v="REM - CASA VALDIVIA M"/>
    <x v="29"/>
    <s v="ONG PARTICIPA DESARROLLA Y CRECE"/>
    <s v="REM - RESIDENCIA PROTECCION PARA MAYORES CON PROGRAMA"/>
    <x v="2"/>
    <x v="0"/>
  </r>
  <r>
    <x v="8"/>
    <d v="2026-02-20T00:00:00"/>
    <x v="2"/>
    <n v="1140309"/>
    <s v="RVA - LAS PATAGUAS"/>
    <x v="29"/>
    <s v="ONG PARTICIPA DESARROLLA Y CRECE"/>
    <s v="RVA - RESIDENCIA DE VIDA FAMILIAR PARA ADOLESCENTES"/>
    <x v="2"/>
    <x v="0"/>
  </r>
  <r>
    <x v="8"/>
    <d v="2026-02-26T00:00:00"/>
    <x v="2"/>
    <n v="1140274"/>
    <s v="RLP - SUYAI"/>
    <x v="10"/>
    <s v="FUNDACIÓN CREESER"/>
    <s v="RLP - RESIDENCIA DE PROTECCIÓN PARA LACTANTES Y PREESCOLARES (con Programa)"/>
    <x v="2"/>
    <x v="0"/>
  </r>
  <r>
    <x v="8"/>
    <d v="2026-02-26T00:00:00"/>
    <x v="2"/>
    <n v="1140335"/>
    <s v="FAE - COINCIDE RÍO BUENO"/>
    <x v="32"/>
    <s v="ORGANIZACIÓN NO GUBERNAMENTAL DE DESARROLLO COINCIDE"/>
    <s v="FAE - PROGRAMA DE FAMILIA DE ACOGIDA ESPECIALIZADA"/>
    <x v="2"/>
    <x v="0"/>
  </r>
  <r>
    <x v="8"/>
    <d v="2026-04-15T00:00:00"/>
    <x v="0"/>
    <n v="1140225"/>
    <s v="REM - RESIDENCIA AHORA"/>
    <x v="76"/>
    <s v="CORPORACIÓN AHORA"/>
    <s v="REM - RESIDENCIA PROTECCION PARA MAYORES CON PROGRAMA"/>
    <x v="0"/>
    <x v="0"/>
  </r>
  <r>
    <x v="8"/>
    <d v="2026-04-27T00:00:00"/>
    <x v="4"/>
    <n v="1140225"/>
    <s v="REM - RESIDENCIA AHORA"/>
    <x v="76"/>
    <s v="CORPORACIÓN AHORA"/>
    <s v="REM - RESIDENCIA PROTECCION PARA MAYORES CON PROGRAMA"/>
    <x v="4"/>
    <x v="0"/>
  </r>
  <r>
    <x v="8"/>
    <d v="2026-06-01T00:00:00"/>
    <x v="2"/>
    <n v="1140267"/>
    <s v="REM - CASA VALDIVIA M"/>
    <x v="29"/>
    <s v="ONG PARTICIPA DESARROLLA Y CRECE"/>
    <s v="REM - RESIDENCIA PROTECCION PARA MAYORES CON PROGRAMA"/>
    <x v="2"/>
    <x v="0"/>
  </r>
  <r>
    <x v="8"/>
    <d v="2026-06-02T00:00:00"/>
    <x v="5"/>
    <n v="1140214"/>
    <s v="PRM - BAHIA ESPERANZA CALLE - CALLE"/>
    <x v="2"/>
    <s v="FUNDACIÓN TIERRA DE ESPERANZA"/>
    <s v="PRM - PROGRAMA ESPECIALIZADO EN MALTRATO"/>
    <x v="0"/>
    <x v="0"/>
  </r>
  <r>
    <x v="8"/>
    <d v="2026-06-18T00:00:00"/>
    <x v="2"/>
    <n v="1140325"/>
    <s v="REM - VILLA HUIDIF"/>
    <x v="73"/>
    <s v="FUNDACIÓN ESTUDIO PARA UN HERMANO EDUCERE"/>
    <s v="REM - RESIDENCIA PROTECCION PARA MAYORES CON PROGRAMA"/>
    <x v="2"/>
    <x v="0"/>
  </r>
  <r>
    <x v="8"/>
    <d v="2026-06-22T00:00:00"/>
    <x v="5"/>
    <n v="1140215"/>
    <s v="PRM - BAHIA ESPERANZA LOS RIOS"/>
    <x v="2"/>
    <s v="FUNDACIÓN TIERRA DE ESPERANZA"/>
    <s v="PRM - PROGRAMA ESPECIALIZADO EN MALTRATO"/>
    <x v="3"/>
    <x v="0"/>
  </r>
  <r>
    <x v="9"/>
    <d v="2022-02-01T00:00:00"/>
    <x v="1"/>
    <n v="1120192"/>
    <s v="FAE - NAZARETH"/>
    <x v="78"/>
    <s v="FUNDACIÓN ESPERANZA"/>
    <s v="FAE - PROGRAMA DE FAMILIA DE ACOGIDA ESPECIALIZADA"/>
    <x v="1"/>
    <x v="0"/>
  </r>
  <r>
    <x v="9"/>
    <d v="2022-03-01T00:00:00"/>
    <x v="1"/>
    <n v="1120197"/>
    <s v="PIE - MAGALLANES"/>
    <x v="79"/>
    <s v="ORGANIZACIÓN NO GUBERNAMENTAL DE DESARROLLO RAICES SANTIAGO"/>
    <s v="PIE - PROGRAMA DE INTERVENCION ESPECIALIZADA"/>
    <x v="1"/>
    <x v="0"/>
  </r>
  <r>
    <x v="9"/>
    <d v="2022-03-01T00:00:00"/>
    <x v="1"/>
    <n v="1120170"/>
    <s v="PPF - JUAN WESLEY"/>
    <x v="49"/>
    <s v="CORPORACIÓN METODISTA"/>
    <s v="PPF - PROGRAMA DE PREVENCIÓN FOCALIZADA"/>
    <x v="0"/>
    <x v="0"/>
  </r>
  <r>
    <x v="9"/>
    <d v="2022-04-01T00:00:00"/>
    <x v="1"/>
    <n v="1120195"/>
    <s v="RLP - RESIDENCIA MAGALLANES"/>
    <x v="0"/>
    <s v="FUNDACIÓN MI CASA"/>
    <s v="RLP - RESIDENCIA DE PROTECCIÓN PARA LACTANTES Y PREESCOLARES (con Programa)"/>
    <x v="0"/>
    <x v="0"/>
  </r>
  <r>
    <x v="9"/>
    <d v="2022-05-01T00:00:00"/>
    <x v="1"/>
    <n v="1120209"/>
    <s v="FAE - PUERTO NATALES"/>
    <x v="0"/>
    <s v="FUNDACIÓN MI CASA"/>
    <s v="FAE - PROGRAMA DE FAMILIA DE ACOGIDA ESPECIALIZADA"/>
    <x v="1"/>
    <x v="0"/>
  </r>
  <r>
    <x v="9"/>
    <d v="2022-05-01T00:00:00"/>
    <x v="1"/>
    <n v="1120181"/>
    <s v="DAM - COIGUE"/>
    <x v="24"/>
    <s v="ONG CREAPSI"/>
    <s v="DAM - DIAGNÓSTICO"/>
    <x v="1"/>
    <x v="0"/>
  </r>
  <r>
    <x v="9"/>
    <d v="2022-06-01T00:00:00"/>
    <x v="3"/>
    <n v="1120177"/>
    <s v="PPF - PUNTA ARENAS CREA EQUIDAD"/>
    <x v="68"/>
    <s v="FUNDACIÓN CREA EQUIDAD"/>
    <s v="PPF - PROGRAMA DE PREVENCIÓN FOCALIZADA"/>
    <x v="1"/>
    <x v="0"/>
  </r>
  <r>
    <x v="9"/>
    <d v="2022-06-01T00:00:00"/>
    <x v="1"/>
    <n v="1120198"/>
    <s v="PRM - AINEN"/>
    <x v="78"/>
    <s v="FUNDACIÓN ESPERANZA"/>
    <s v="PRM - PROGRAMA ESPECIALIZADO EN MALTRATO"/>
    <x v="1"/>
    <x v="0"/>
  </r>
  <r>
    <x v="9"/>
    <d v="2022-06-01T00:00:00"/>
    <x v="1"/>
    <n v="1120201"/>
    <s v="PEE - CENTRO DE ACOGIDA ONG RAICES MAGALLANES"/>
    <x v="79"/>
    <s v="ORGANIZACIÓN NO GUBERNAMENTAL DE DESARROLLO RAICES SANTIAGO"/>
    <s v="PEE - PROGRAMA EXPLOTACIÓN SEXUAL"/>
    <x v="1"/>
    <x v="0"/>
  </r>
  <r>
    <x v="9"/>
    <d v="2022-06-01T00:00:00"/>
    <x v="1"/>
    <n v="1120161"/>
    <s v="PRI - PUNTA ARENAS"/>
    <x v="44"/>
    <s v="CORPORACIÓN DE OPORTUNIDAD Y ACCIÓN SOLIDARIA OPCIÓN"/>
    <s v="PRI - PROGRAMA INTERVENCIÓN Y PREPARACIÓN PARA LA INTEGRACION DE NIÑOS EN FAMILIA ALTERNATIVA"/>
    <x v="1"/>
    <x v="0"/>
  </r>
  <r>
    <x v="9"/>
    <d v="2022-06-01T00:00:00"/>
    <x v="1"/>
    <n v="1120189"/>
    <s v="RVA - RESIDENCIA DE VIDA FAMILIAR NATALES"/>
    <x v="21"/>
    <s v="FUNDACIÓN NIÑO Y PATRIA"/>
    <s v="RVA - RESIDENCIA DE VIDA FAMILIAR PARA ADOLESCENTES"/>
    <x v="0"/>
    <x v="0"/>
  </r>
  <r>
    <x v="9"/>
    <d v="2022-08-01T00:00:00"/>
    <x v="1"/>
    <n v="1120168"/>
    <s v="PPF - NATALES"/>
    <x v="35"/>
    <s v="FUNDACIÓN PAULA JARAQUEMADA ALQUIZAR"/>
    <s v="PPF - PROGRAMA DE PREVENCIÓN FOCALIZADA"/>
    <x v="1"/>
    <x v="0"/>
  </r>
  <r>
    <x v="9"/>
    <d v="2022-09-01T00:00:00"/>
    <x v="1"/>
    <n v="1120182"/>
    <s v="DAM - LENGA"/>
    <x v="24"/>
    <s v="ONG CREAPSI"/>
    <s v="DAM - DIAGNÓSTICO"/>
    <x v="1"/>
    <x v="0"/>
  </r>
  <r>
    <x v="9"/>
    <d v="2022-09-01T00:00:00"/>
    <x v="1"/>
    <n v="1120161"/>
    <s v="PRI - PUNTA ARENAS"/>
    <x v="44"/>
    <s v="CORPORACIÓN DE OPORTUNIDAD Y ACCIÓN SOLIDARIA OPCIÓN"/>
    <s v="PRI - PROGRAMA INTERVENCIÓN Y PREPARACIÓN PARA LA INTEGRACION DE NIÑOS EN FAMILIA ALTERNATIVA"/>
    <x v="1"/>
    <x v="0"/>
  </r>
  <r>
    <x v="9"/>
    <d v="2022-09-01T00:00:00"/>
    <x v="3"/>
    <n v="1120215"/>
    <s v="PPF - PORVENIR"/>
    <x v="32"/>
    <s v="ORGANIZACIÓN NO GUBERNAMENTAL DE DESARROLLO COINCIDE"/>
    <s v="PPF - PROGRAMA DE PREVENCIÓN FOCALIZADA"/>
    <x v="0"/>
    <x v="0"/>
  </r>
  <r>
    <x v="9"/>
    <d v="2022-11-01T00:00:00"/>
    <x v="1"/>
    <n v="1120201"/>
    <s v="PEE - CENTRO DE ACOGIDA ONG RAICES MAGALLANES"/>
    <x v="79"/>
    <s v="ORGANIZACIÓN NO GUBERNAMENTAL DE DESARROLLO RAICES SANTIAGO"/>
    <s v="PEE - PROGRAMA EXPLOTACIÓN SEXUAL"/>
    <x v="1"/>
    <x v="0"/>
  </r>
  <r>
    <x v="9"/>
    <d v="2022-11-01T00:00:00"/>
    <x v="3"/>
    <n v="1120170"/>
    <s v="PPF - JUAN WESLEY"/>
    <x v="49"/>
    <s v="CORPORACIÓN METODISTA"/>
    <s v="PPF - PROGRAMA DE PREVENCIÓN FOCALIZADA"/>
    <x v="1"/>
    <x v="0"/>
  </r>
  <r>
    <x v="9"/>
    <d v="2022-11-01T00:00:00"/>
    <x v="1"/>
    <n v="1120203"/>
    <s v="PRM - CEPIJ PUNTA ARENAS"/>
    <x v="44"/>
    <s v="CORPORACIÓN DE OPORTUNIDAD Y ACCIÓN SOLIDARIA OPCIÓN"/>
    <s v="PRM - PROGRAMA ESPECIALIZADO EN MALTRATO"/>
    <x v="1"/>
    <x v="0"/>
  </r>
  <r>
    <x v="9"/>
    <d v="2022-12-01T00:00:00"/>
    <x v="1"/>
    <n v="1120209"/>
    <s v="FAE - PUERTO NATALES"/>
    <x v="0"/>
    <s v="FUNDACIÓN MI CASA"/>
    <s v="FAE - PROGRAMA DE FAMILIA DE ACOGIDA ESPECIALIZADA"/>
    <x v="1"/>
    <x v="0"/>
  </r>
  <r>
    <x v="9"/>
    <d v="2022-12-01T00:00:00"/>
    <x v="1"/>
    <n v="1120192"/>
    <s v="FAE - NAZARETH"/>
    <x v="78"/>
    <s v="FUNDACIÓN ESPERANZA"/>
    <s v="FAE - PROGRAMA DE FAMILIA DE ACOGIDA ESPECIALIZADA"/>
    <x v="1"/>
    <x v="0"/>
  </r>
  <r>
    <x v="9"/>
    <d v="2022-12-01T00:00:00"/>
    <x v="1"/>
    <n v="1120165"/>
    <s v="PIE - CREANDO VINCULOS"/>
    <x v="68"/>
    <s v="FUNDACIÓN CREA EQUIDAD"/>
    <s v="PIE - PROGRAMA DE INTERVENCION ESPECIALIZADA"/>
    <x v="1"/>
    <x v="0"/>
  </r>
  <r>
    <x v="9"/>
    <d v="2022-12-01T00:00:00"/>
    <x v="1"/>
    <n v="1120195"/>
    <s v="RLP - RESIDENCIA MAGALLANES"/>
    <x v="0"/>
    <s v="FUNDACIÓN MI CASA"/>
    <s v="RLP - RESIDENCIA DE PROTECCIÓN PARA LACTANTES Y PREESCOLARES (con Programa)"/>
    <x v="1"/>
    <x v="0"/>
  </r>
  <r>
    <x v="9"/>
    <d v="2023-01-01T00:00:00"/>
    <x v="3"/>
    <n v="1120218"/>
    <s v="RVA - RESIDENCIA MAGALLANES"/>
    <x v="21"/>
    <s v="FUNDACIÓN NIÑO Y PATRIA"/>
    <s v="RVA - RESIDENCIA DE VIDA FAMILIAR PARA ADOLESCENTES"/>
    <x v="0"/>
    <x v="0"/>
  </r>
  <r>
    <x v="9"/>
    <d v="2023-02-01T00:00:00"/>
    <x v="1"/>
    <n v="1120181"/>
    <s v="DAM - COIGUE"/>
    <x v="24"/>
    <s v="ONG CREAPSI"/>
    <s v="DAM - DIAGNÓSTICO"/>
    <x v="1"/>
    <x v="0"/>
  </r>
  <r>
    <x v="9"/>
    <d v="2023-03-01T00:00:00"/>
    <x v="1"/>
    <n v="1120161"/>
    <s v="PRI - PUNTA ARENAS"/>
    <x v="44"/>
    <s v="CORPORACIÓN DE OPORTUNIDAD Y ACCIÓN SOLIDARIA OPCIÓN"/>
    <s v="PRI - PROGRAMA INTERVENCIÓN Y PREPARACIÓN PARA LA INTEGRACION DE NIÑOS EN FAMILIA ALTERNATIVA"/>
    <x v="1"/>
    <x v="0"/>
  </r>
  <r>
    <x v="9"/>
    <d v="2023-04-01T00:00:00"/>
    <x v="3"/>
    <n v="1120198"/>
    <s v="PRM - AINEN"/>
    <x v="78"/>
    <s v="FUNDACIÓN ESPERANZA"/>
    <s v="PRM - PROGRAMA ESPECIALIZADO EN MALTRATO"/>
    <x v="1"/>
    <x v="0"/>
  </r>
  <r>
    <x v="9"/>
    <d v="2023-04-01T00:00:00"/>
    <x v="3"/>
    <n v="1120195"/>
    <s v="RLP - RESIDENCIA MAGALLANES"/>
    <x v="0"/>
    <s v="FUNDACIÓN MI CASA"/>
    <s v="RLP - RESIDENCIA DE PROTECCIÓN PARA LACTANTES Y PREESCOLARES (con Programa)"/>
    <x v="1"/>
    <x v="0"/>
  </r>
  <r>
    <x v="9"/>
    <d v="2023-04-01T00:00:00"/>
    <x v="3"/>
    <n v="1120218"/>
    <s v="RVA - RESIDENCIA MAGALLANES"/>
    <x v="21"/>
    <s v="FUNDACIÓN NIÑO Y PATRIA"/>
    <s v="RVA - RESIDENCIA DE VIDA FAMILIAR PARA ADOLESCENTES"/>
    <x v="0"/>
    <x v="0"/>
  </r>
  <r>
    <x v="9"/>
    <d v="2023-06-01T00:00:00"/>
    <x v="3"/>
    <n v="1120215"/>
    <s v="PPF - PORVENIR"/>
    <x v="32"/>
    <s v="ORGANIZACIÓN NO GUBERNAMENTAL DE DESARROLLO COINCIDE"/>
    <s v="PPF - PROGRAMA DE PREVENCIÓN FOCALIZADA"/>
    <x v="1"/>
    <x v="0"/>
  </r>
  <r>
    <x v="9"/>
    <d v="2023-07-01T00:00:00"/>
    <x v="3"/>
    <n v="1120203"/>
    <s v="PRM - CEPIJ PUNTA ARENAS"/>
    <x v="44"/>
    <s v="CORPORACIÓN DE OPORTUNIDAD Y ACCIÓN SOLIDARIA OPCIÓN"/>
    <s v="PRM - PROGRAMA ESPECIALIZADO EN MALTRATO"/>
    <x v="0"/>
    <x v="0"/>
  </r>
  <r>
    <x v="9"/>
    <d v="2023-08-01T00:00:00"/>
    <x v="3"/>
    <n v="1120215"/>
    <s v="PPF - PORVENIR"/>
    <x v="32"/>
    <s v="ORGANIZACIÓN NO GUBERNAMENTAL DE DESARROLLO COINCIDE"/>
    <s v="PPF - PROGRAMA DE PREVENCIÓN FOCALIZADA"/>
    <x v="0"/>
    <x v="0"/>
  </r>
  <r>
    <x v="9"/>
    <d v="2023-08-01T00:00:00"/>
    <x v="3"/>
    <n v="1120215"/>
    <s v="PPF - PORVENIR"/>
    <x v="32"/>
    <s v="ORGANIZACIÓN NO GUBERNAMENTAL DE DESARROLLO COINCIDE"/>
    <s v="PPF - PROGRAMA DE PREVENCIÓN FOCALIZADA"/>
    <x v="0"/>
    <x v="0"/>
  </r>
  <r>
    <x v="9"/>
    <d v="2023-11-01T00:00:00"/>
    <x v="3"/>
    <n v="1120221"/>
    <s v="PPF - PUNTA ARENAS CREA EQUIDAD"/>
    <x v="68"/>
    <s v="FUNDACIÓN CREA EQUIDAD"/>
    <s v="PPF - PROGRAMA DE PREVENCIÓN FOCALIZADA"/>
    <x v="0"/>
    <x v="0"/>
  </r>
  <r>
    <x v="9"/>
    <d v="2024-03-25T00:00:00"/>
    <x v="4"/>
    <n v="1120226"/>
    <s v="RLP - RESIDENCIA MAGALLANES"/>
    <x v="0"/>
    <s v="FUNDACIÓN MI CASA"/>
    <s v="RLP - RESIDENCIA DE PROTECCIÓN PARA LACTANTES Y PREESCOLARES (con Programa)"/>
    <x v="1"/>
    <x v="0"/>
  </r>
  <r>
    <x v="9"/>
    <d v="2024-05-01T00:00:00"/>
    <x v="4"/>
    <n v="1120182"/>
    <s v="DAM - LENGA"/>
    <x v="24"/>
    <s v="ONG CREAPSI"/>
    <s v="DAM - DIAGNÓSTICO"/>
    <x v="0"/>
    <x v="0"/>
  </r>
  <r>
    <x v="9"/>
    <d v="2024-05-17T00:00:00"/>
    <x v="2"/>
    <n v="1120224"/>
    <s v="DCE - LENGA"/>
    <x v="24"/>
    <s v="ONG CREAPSI"/>
    <s v="DCE - DIAGNOSTICO CLINICO ESPECIALIZADO"/>
    <x v="2"/>
    <x v="0"/>
  </r>
  <r>
    <x v="9"/>
    <d v="2024-05-17T00:00:00"/>
    <x v="2"/>
    <n v="1120225"/>
    <s v="DCE - COIGUE"/>
    <x v="24"/>
    <s v="ONG CREAPSI"/>
    <s v="DCE - DIAGNOSTICO CLINICO ESPECIALIZADO"/>
    <x v="2"/>
    <x v="0"/>
  </r>
  <r>
    <x v="9"/>
    <d v="2024-06-10T00:00:00"/>
    <x v="4"/>
    <n v="1120201"/>
    <s v="PEE - CENTRO DE ACOGIDA ONG RAICES MAGALLANES"/>
    <x v="79"/>
    <s v="ORGANIZACIÓN NO GUBERNAMENTAL DE DESARROLLO RAICES SANTIAGO"/>
    <s v="PEE - PROGRAMA EXPLOTACIÓN SEXUAL"/>
    <x v="0"/>
    <x v="0"/>
  </r>
  <r>
    <x v="9"/>
    <d v="2024-06-24T00:00:00"/>
    <x v="5"/>
    <n v="1120194"/>
    <s v="PPF - NOE"/>
    <x v="78"/>
    <s v="FUNDACIÓN ESPERANZA"/>
    <s v="PPF - PROGRAMA DE PREVENCIÓN FOCALIZADA"/>
    <x v="1"/>
    <x v="0"/>
  </r>
  <r>
    <x v="9"/>
    <d v="2024-07-01T00:00:00"/>
    <x v="0"/>
    <n v="1120209"/>
    <s v="FAE - PUERTO NATALES"/>
    <x v="0"/>
    <s v="FUNDACIÓN MI CASA"/>
    <s v="FAE - PROGRAMA DE FAMILIA DE ACOGIDA ESPECIALIZADA"/>
    <x v="0"/>
    <x v="0"/>
  </r>
  <r>
    <x v="9"/>
    <d v="2024-07-01T00:00:00"/>
    <x v="4"/>
    <n v="1120226"/>
    <s v="RLP - RESIDENCIA MAGALLANES"/>
    <x v="0"/>
    <s v="FUNDACIÓN MI CASA"/>
    <s v="RLP - RESIDENCIA DE PROTECCIÓN PARA LACTANTES Y PREESCOLARES (con Programa)"/>
    <x v="1"/>
    <x v="0"/>
  </r>
  <r>
    <x v="9"/>
    <d v="2024-08-20T00:00:00"/>
    <x v="4"/>
    <n v="1120221"/>
    <s v="PPF - PUNTA ARENAS CREA EQUIDAD"/>
    <x v="68"/>
    <s v="FUNDACIÓN CREA EQUIDAD"/>
    <s v="PPF - PROGRAMA DE PREVENCIÓN FOCALIZADA"/>
    <x v="1"/>
    <x v="0"/>
  </r>
  <r>
    <x v="9"/>
    <d v="2024-08-27T00:00:00"/>
    <x v="4"/>
    <n v="1120170"/>
    <s v="PPF - JUAN WESLEY"/>
    <x v="49"/>
    <s v="CORPORACIÓN METODISTA"/>
    <s v="PPF - PROGRAMA DE PREVENCIÓN FOCALIZADA"/>
    <x v="1"/>
    <x v="0"/>
  </r>
  <r>
    <x v="9"/>
    <d v="2024-09-23T00:00:00"/>
    <x v="5"/>
    <n v="1120161"/>
    <s v="PRI - PUNTA ARENAS"/>
    <x v="44"/>
    <s v="CORPORACIÓN DE OPORTUNIDAD Y ACCIÓN SOLIDARIA OPCIÓN"/>
    <s v="PRI - PROGRAMA INTERVENCIÓN Y PREPARACIÓN PARA LA INTEGRACION DE NIÑOS EN FAMILIA ALTERNATIVA"/>
    <x v="1"/>
    <x v="0"/>
  </r>
  <r>
    <x v="9"/>
    <d v="2024-10-10T00:00:00"/>
    <x v="4"/>
    <n v="1120216"/>
    <s v="PIE - IDENTIDAD SUR"/>
    <x v="80"/>
    <s v="SERVICIO DE SALUD MAGALLANES"/>
    <s v="PIE - PROGRAMA DE INTERVENCION ESPECIALIZADA"/>
    <x v="1"/>
    <x v="0"/>
  </r>
  <r>
    <x v="9"/>
    <d v="2024-10-22T00:00:00"/>
    <x v="5"/>
    <n v="1120165"/>
    <s v="PIE - CREANDO VINCULOS"/>
    <x v="68"/>
    <s v="FUNDACIÓN CREA EQUIDAD"/>
    <s v="PIE - PROGRAMA DE INTERVENCION ESPECIALIZADA"/>
    <x v="1"/>
    <x v="0"/>
  </r>
  <r>
    <x v="9"/>
    <d v="2024-11-08T00:00:00"/>
    <x v="5"/>
    <n v="1120192"/>
    <s v="FAE - NAZARETH"/>
    <x v="78"/>
    <s v="FUNDACIÓN ESPERANZA"/>
    <s v="FAE - PROGRAMA DE FAMILIA DE ACOGIDA ESPECIALIZADA"/>
    <x v="1"/>
    <x v="0"/>
  </r>
  <r>
    <x v="9"/>
    <d v="2024-11-18T00:00:00"/>
    <x v="4"/>
    <n v="1120197"/>
    <s v="PIE - MAGALLANES"/>
    <x v="79"/>
    <s v="ORGANIZACIÓN NO GUBERNAMENTAL DE DESARROLLO RAICES SANTIAGO"/>
    <s v="PIE - PROGRAMA DE INTERVENCION ESPECIALIZADA"/>
    <x v="0"/>
    <x v="0"/>
  </r>
  <r>
    <x v="9"/>
    <d v="2024-11-21T00:00:00"/>
    <x v="2"/>
    <n v="1120209"/>
    <s v="FAE - PUERTO NATALES"/>
    <x v="0"/>
    <s v="FUNDACIÓN MI CASA"/>
    <s v="FAE - PROGRAMA DE FAMILIA DE ACOGIDA ESPECIALIZADA"/>
    <x v="2"/>
    <x v="0"/>
  </r>
  <r>
    <x v="9"/>
    <d v="2024-12-06T00:00:00"/>
    <x v="4"/>
    <n v="1120209"/>
    <s v="FAE - PUERTO NATALES"/>
    <x v="0"/>
    <s v="FUNDACIÓN MI CASA"/>
    <s v="FAE - PROGRAMA DE FAMILIA DE ACOGIDA ESPECIALIZADA"/>
    <x v="0"/>
    <x v="0"/>
  </r>
  <r>
    <x v="9"/>
    <d v="2024-12-11T00:00:00"/>
    <x v="6"/>
    <n v="1120226"/>
    <s v="RLP - RESIDENCIA MAGALLANES"/>
    <x v="0"/>
    <s v="FUNDACIÓN MI CASA"/>
    <s v="RLP - RESIDENCIA DE PROTECCIÓN PARA LACTANTES Y PREESCOLARES (con Programa)"/>
    <x v="0"/>
    <x v="0"/>
  </r>
  <r>
    <x v="9"/>
    <d v="2025-02-18T00:00:00"/>
    <x v="2"/>
    <n v="1120226"/>
    <s v="RLP - RESIDENCIA MAGALLANES"/>
    <x v="0"/>
    <s v="FUNDACIÓN MI CASA"/>
    <s v="RLP - RESIDENCIA DE PROTECCIÓN PARA LACTANTES Y PREESCOLARES (con Programa)"/>
    <x v="2"/>
    <x v="0"/>
  </r>
  <r>
    <x v="9"/>
    <d v="2025-03-06T00:00:00"/>
    <x v="4"/>
    <n v="1120216"/>
    <s v="PIE - IDENTIDAD SUR"/>
    <x v="80"/>
    <s v="SERVICIO DE SALUD MAGALLANES"/>
    <s v="PIE - PROGRAMA DE INTERVENCION ESPECIALIZADA"/>
    <x v="1"/>
    <x v="0"/>
  </r>
  <r>
    <x v="9"/>
    <d v="2025-03-19T00:00:00"/>
    <x v="5"/>
    <n v="1120229"/>
    <s v="AFT - CENTRO ACOMPAÑAMIENTO FAMILIAR CREA EQUIDAD"/>
    <x v="68"/>
    <s v="FUNDACIÓN CREA EQUIDAD"/>
    <s v="AFT - ACOMPAÑAMIENTO FAMILAR TERRITORIAL"/>
    <x v="1"/>
    <x v="0"/>
  </r>
  <r>
    <x v="9"/>
    <d v="2025-04-08T00:00:00"/>
    <x v="5"/>
    <n v="1120201"/>
    <s v="PEE - CENTRO DE ACOGIDA ONG RAICES MAGALLANES"/>
    <x v="79"/>
    <s v="ORGANIZACIÓN NO GUBERNAMENTAL DE DESARROLLO RAICES SANTIAGO"/>
    <s v="PEE - PROGRAMA EXPLOTACIÓN SEXUAL"/>
    <x v="0"/>
    <x v="0"/>
  </r>
  <r>
    <x v="9"/>
    <d v="2025-04-17T00:00:00"/>
    <x v="4"/>
    <n v="1120221"/>
    <s v="PPF - PUNTA ARENAS CREA EQUIDAD"/>
    <x v="68"/>
    <s v="FUNDACIÓN CREA EQUIDAD"/>
    <s v="PPF - PROGRAMA DE PREVENCIÓN FOCALIZADA"/>
    <x v="0"/>
    <x v="0"/>
  </r>
  <r>
    <x v="9"/>
    <d v="2025-05-01T00:00:00"/>
    <x v="4"/>
    <n v="1120202"/>
    <s v="PIE - NATALES"/>
    <x v="44"/>
    <s v="CORPORACIÓN DE OPORTUNIDAD Y ACCIÓN SOLIDARIA OPCIÓN"/>
    <s v="PIE - PROGRAMA DE INTERVENCION ESPECIALIZADA"/>
    <x v="1"/>
    <x v="0"/>
  </r>
  <r>
    <x v="9"/>
    <d v="2025-05-23T00:00:00"/>
    <x v="4"/>
    <n v="1120235"/>
    <s v="AFT - CRESERES MAGALLANES"/>
    <x v="8"/>
    <s v="FUNDACIÓN CRESERES"/>
    <s v="AFT - ACOMPAÑAMIENTO FAMILAR TERRITORIAL"/>
    <x v="1"/>
    <x v="0"/>
  </r>
  <r>
    <x v="9"/>
    <d v="2025-06-13T00:00:00"/>
    <x v="4"/>
    <n v="1120222"/>
    <s v="PPF - NATALES"/>
    <x v="35"/>
    <s v="FUNDACIÓN PAULA JARAQUEMADA ALQUIZAR"/>
    <s v="PPF - PROGRAMA DE PREVENCIÓN FOCALIZADA"/>
    <x v="1"/>
    <x v="0"/>
  </r>
  <r>
    <x v="9"/>
    <d v="2025-07-02T00:00:00"/>
    <x v="4"/>
    <n v="1120233"/>
    <s v="AFT - CRESERES PUNTA ARENAS"/>
    <x v="8"/>
    <s v="FUNDACIÓN CRESERES"/>
    <s v="AFT - ACOMPAÑAMIENTO FAMILAR TERRITORIAL"/>
    <x v="1"/>
    <x v="0"/>
  </r>
  <r>
    <x v="9"/>
    <d v="2025-07-15T00:00:00"/>
    <x v="4"/>
    <n v="1120194"/>
    <s v="PPF - NOE"/>
    <x v="78"/>
    <s v="FUNDACIÓN ESPERANZA"/>
    <s v="PPF - PROGRAMA DE PREVENCIÓN FOCALIZADA"/>
    <x v="1"/>
    <x v="0"/>
  </r>
  <r>
    <x v="9"/>
    <d v="2025-08-04T00:00:00"/>
    <x v="4"/>
    <n v="1120237"/>
    <s v="AFT - PROGRAMA DE ACOMPAÑAMIENTO FAMILIAR TERRITORIAL TOMÁS APÓSTOL"/>
    <x v="78"/>
    <s v="FUNDACIÓN ESPERANZA"/>
    <s v="AFT - ACOMPAÑAMIENTO FAMILAR TERRITORIAL"/>
    <x v="1"/>
    <x v="0"/>
  </r>
  <r>
    <x v="9"/>
    <d v="2025-08-18T00:00:00"/>
    <x v="4"/>
    <n v="1120192"/>
    <s v="FAE - NAZARETH"/>
    <x v="78"/>
    <s v="FUNDACIÓN ESPERANZA"/>
    <s v="FAE - PROGRAMA DE FAMILIA DE ACOGIDA ESPECIALIZADA"/>
    <x v="1"/>
    <x v="0"/>
  </r>
  <r>
    <x v="9"/>
    <d v="2025-09-01T00:00:00"/>
    <x v="5"/>
    <n v="1120226"/>
    <s v="RLP - RESIDENCIA MAGALLANES"/>
    <x v="0"/>
    <s v="FUNDACIÓN MI CASA"/>
    <s v="RLP - RESIDENCIA DE PROTECCIÓN PARA LACTANTES Y PREESCOLARES (con Programa)"/>
    <x v="1"/>
    <x v="0"/>
  </r>
  <r>
    <x v="9"/>
    <d v="2025-09-01T00:00:00"/>
    <x v="5"/>
    <n v="1120229"/>
    <s v="AFT - CENTRO ACOMPAÑAMIENTO FAMILIAR CREA EQUIDAD"/>
    <x v="68"/>
    <s v="FUNDACIÓN CREA EQUIDAD"/>
    <s v="AFT - ACOMPAÑAMIENTO FAMILAR TERRITORIAL"/>
    <x v="1"/>
    <x v="0"/>
  </r>
  <r>
    <x v="9"/>
    <d v="2025-10-02T00:00:00"/>
    <x v="5"/>
    <n v="1120239"/>
    <s v="PRM - PUNTA ARENAS PORVENIR CREA EQUIDAD"/>
    <x v="68"/>
    <s v="FUNDACIÓN CREA EQUIDAD"/>
    <s v="PRM - PROGRAMA ESPECIALIZADO EN MALTRATO"/>
    <x v="1"/>
    <x v="0"/>
  </r>
  <r>
    <x v="9"/>
    <d v="2025-10-15T00:00:00"/>
    <x v="5"/>
    <n v="1120240"/>
    <s v="PRM - PUNTA ARENAS CABO DE HORNOS CREA EQUIDAD"/>
    <x v="68"/>
    <s v="FUNDACIÓN CREA EQUIDAD"/>
    <s v="PRM - PROGRAMA ESPECIALIZADO EN MALTRATO"/>
    <x v="1"/>
    <x v="0"/>
  </r>
  <r>
    <x v="9"/>
    <d v="2025-11-03T00:00:00"/>
    <x v="5"/>
    <n v="1120242"/>
    <s v="PRM - CEPIJ PUERTO NATALES"/>
    <x v="44"/>
    <s v="CORPORACIÓN DE OPORTUNIDAD Y ACCIÓN SOLIDARIA OPCIÓN"/>
    <s v="PRM - PROGRAMA ESPECIALIZADO EN MALTRATO"/>
    <x v="1"/>
    <x v="0"/>
  </r>
  <r>
    <x v="9"/>
    <d v="2025-11-13T00:00:00"/>
    <x v="5"/>
    <n v="1120241"/>
    <s v="PRM - AINEN"/>
    <x v="78"/>
    <s v="FUNDACIÓN ESPERANZA"/>
    <s v="PRM - PROGRAMA ESPECIALIZADO EN MALTRATO"/>
    <x v="1"/>
    <x v="0"/>
  </r>
  <r>
    <x v="9"/>
    <d v="2025-11-25T00:00:00"/>
    <x v="5"/>
    <n v="1120224"/>
    <s v="DCE - LENGA"/>
    <x v="24"/>
    <s v="ONG CREAPSI"/>
    <s v="DCE - DIAGNOSTICO CLINICO ESPECIALIZADO"/>
    <x v="1"/>
    <x v="0"/>
  </r>
  <r>
    <x v="9"/>
    <d v="2025-12-17T00:00:00"/>
    <x v="5"/>
    <n v="1120209"/>
    <s v="FAE - PUERTO NATALES"/>
    <x v="0"/>
    <s v="FUNDACIÓN MI CASA"/>
    <s v="FAE - PROGRAMA DE FAMILIA DE ACOGIDA ESPECIALIZADA"/>
    <x v="1"/>
    <x v="0"/>
  </r>
  <r>
    <x v="9"/>
    <d v="2026-01-05T00:00:00"/>
    <x v="5"/>
    <n v="1120243"/>
    <s v="PRI - PUNTA ARENAS"/>
    <x v="44"/>
    <s v="CORPORACIÓN DE OPORTUNIDAD Y ACCIÓN SOLIDARIA OPCIÓN"/>
    <s v="PRI - PROGRAMA INTERVENCIÓN Y PREPARACIÓN PARA LA INTEGRACION DE NIÑOS EN FAMILIA ALTERNATIVA"/>
    <x v="1"/>
    <x v="0"/>
  </r>
  <r>
    <x v="9"/>
    <d v="2026-01-20T00:00:00"/>
    <x v="4"/>
    <n v="1120244"/>
    <s v="FAE - PUNTA ARENAS  -  CABO DE HORNOS"/>
    <x v="78"/>
    <s v="FUNDACIÓN ESPERANZA"/>
    <s v="FAE - PROGRAMA DE FAMILIA DE ACOGIDA ESPECIALIZADA"/>
    <x v="1"/>
    <x v="0"/>
  </r>
  <r>
    <x v="9"/>
    <d v="2026-03-04T00:00:00"/>
    <x v="4"/>
    <n v="1120250"/>
    <s v="PIE - MAGALLANES"/>
    <x v="79"/>
    <s v="ORGANIZACIÓN NO GUBERNAMENTAL DE DESARROLLO RAICES SANTIAGO"/>
    <s v="PIE - PROGRAMA DE INTERVENCION ESPECIALIZADA"/>
    <x v="1"/>
    <x v="0"/>
  </r>
  <r>
    <x v="9"/>
    <d v="2026-03-20T00:00:00"/>
    <x v="4"/>
    <n v="1120229"/>
    <s v="AFT - CENTRO ACOMPAÑAMIENTO FAMILIAR CREA EQUIDAD"/>
    <x v="68"/>
    <s v="FUNDACIÓN CREA EQUIDAD"/>
    <s v="AFT - ACOMPAÑAMIENTO FAMILAR TERRITORIAL"/>
    <x v="1"/>
    <x v="0"/>
  </r>
  <r>
    <x v="9"/>
    <d v="2026-04-01T00:00:00"/>
    <x v="4"/>
    <n v="1120241"/>
    <s v="PRM - AINEN"/>
    <x v="78"/>
    <s v="FUNDACIÓN ESPERANZA"/>
    <s v="PRM - PROGRAMA ESPECIALIZADO EN MALTRATO"/>
    <x v="0"/>
    <x v="0"/>
  </r>
  <r>
    <x v="9"/>
    <d v="2026-04-08T00:00:00"/>
    <x v="5"/>
    <n v="1120221"/>
    <s v="PPF - PUNTA ARENAS CREA EQUIDAD"/>
    <x v="68"/>
    <s v="FUNDACIÓN CREA EQUIDAD"/>
    <s v="PPF - PROGRAMA DE PREVENCIÓN FOCALIZADA"/>
    <x v="1"/>
    <x v="0"/>
  </r>
  <r>
    <x v="9"/>
    <d v="2026-04-27T00:00:00"/>
    <x v="2"/>
    <n v="1120223"/>
    <s v="PRM - CEPIJ PUERTO NATALES"/>
    <x v="44"/>
    <s v="CORPORACIÓN DE OPORTUNIDAD Y ACCIÓN SOLIDARIA OPCIÓN"/>
    <s v="PRM - PROGRAMA ESPECIALIZADO EN MALTRATO"/>
    <x v="2"/>
    <x v="0"/>
  </r>
  <r>
    <x v="9"/>
    <d v="2026-05-12T00:00:00"/>
    <x v="4"/>
    <n v="1120247"/>
    <s v="PEE - ESI MAGALLANES"/>
    <x v="44"/>
    <s v="CORPORACIÓN DE OPORTUNIDAD Y ACCIÓN SOLIDARIA OPCIÓN"/>
    <s v="PEE - PROGRAMA EXPLOTACIÓN SEXUAL"/>
    <x v="1"/>
    <x v="0"/>
  </r>
  <r>
    <x v="9"/>
    <d v="2026-05-22T00:00:00"/>
    <x v="4"/>
    <n v="1120233"/>
    <s v="AFT - CRESERES PUNTA ARENAS"/>
    <x v="8"/>
    <s v="FUNDACIÓN CRESERES"/>
    <s v="AFT - ACOMPAÑAMIENTO FAMILAR TERRITORIAL"/>
    <x v="1"/>
    <x v="0"/>
  </r>
  <r>
    <x v="9"/>
    <d v="2026-05-26T00:00:00"/>
    <x v="2"/>
    <n v="1120245"/>
    <s v="FAE - PUNTA ARENAS - PORVENIR"/>
    <x v="78"/>
    <s v="FUNDACIÓN ESPERANZA"/>
    <s v="FAE - PROGRAMA DE FAMILIA DE ACOGIDA ESPECIALIZADA"/>
    <x v="2"/>
    <x v="0"/>
  </r>
  <r>
    <x v="9"/>
    <d v="2026-06-01T00:00:00"/>
    <x v="0"/>
    <n v="1120235"/>
    <s v="AFT - CRESERES MAGALLANES"/>
    <x v="8"/>
    <s v="FUNDACIÓN CRESERES"/>
    <s v="AFT - ACOMPAÑAMIENTO FAMILAR TERRITORIAL"/>
    <x v="0"/>
    <x v="0"/>
  </r>
  <r>
    <x v="9"/>
    <d v="2026-06-03T00:00:00"/>
    <x v="5"/>
    <n v="1120237"/>
    <s v="AFT - PROGRAMA DE ACOMPAÑAMIENTO FAMILIAR TERRITORIAL TOMÁS APÓSTOL"/>
    <x v="78"/>
    <s v="FUNDACIÓN ESPERANZA"/>
    <s v="AFT - ACOMPAÑAMIENTO FAMILAR TERRITORIAL"/>
    <x v="1"/>
    <x v="0"/>
  </r>
  <r>
    <x v="9"/>
    <d v="2026-07-06T00:00:00"/>
    <x v="4"/>
    <n v="1120239"/>
    <s v="PRM - PUNTA ARENAS PORVENIR CREA EQUIDAD"/>
    <x v="68"/>
    <s v="FUNDACIÓN CREA EQUIDAD"/>
    <s v="PRM - PROGRAMA ESPECIALIZADO EN MALTRATO"/>
    <x v="1"/>
    <x v="0"/>
  </r>
  <r>
    <x v="10"/>
    <d v="2022-04-01T00:00:00"/>
    <x v="1"/>
    <n v="1070696"/>
    <s v="FAE - TALCA"/>
    <x v="26"/>
    <s v="AGENCIA ADVENTISTA DE DESARROLLO Y RECURSOS ASISTENCIALES (ADRA CHILE)"/>
    <s v="FAE - PROGRAMA DE FAMILIA DE ACOGIDA ESPECIALIZADA"/>
    <x v="1"/>
    <x v="0"/>
  </r>
  <r>
    <x v="10"/>
    <d v="2022-04-01T00:00:00"/>
    <x v="1"/>
    <n v="1070710"/>
    <s v="PAD - CIPRESES"/>
    <x v="5"/>
    <s v="FUNDACIÓN DE AYUDA AL NIÑO LIMITADO (COANIL)"/>
    <s v="PAD - PROGRAMA DE PROTECCIÓN AMBULATORIA CON DISCAPACIDAD GRAVE O PROFUNDA"/>
    <x v="1"/>
    <x v="0"/>
  </r>
  <r>
    <x v="10"/>
    <d v="2022-04-01T00:00:00"/>
    <x v="3"/>
    <n v="1070561"/>
    <s v="PRM - NEHUEN"/>
    <x v="81"/>
    <s v="FUNDACIÓN CENTRO REGIONAL DE ASISTENCIA TÉCNICA Y EMPRE.FUND.(CRATE)"/>
    <s v="PRM - PROGRAMA ESPECIALIZADO EN MALTRATO"/>
    <x v="0"/>
    <x v="0"/>
  </r>
  <r>
    <x v="10"/>
    <d v="2022-04-01T00:00:00"/>
    <x v="3"/>
    <n v="1070466"/>
    <s v="PPF - NEWEN"/>
    <x v="35"/>
    <s v="FUNDACIÓN PAULA JARAQUEMADA ALQUIZAR"/>
    <s v="PPF - PROGRAMA DE PREVENCIÓN FOCALIZADA"/>
    <x v="0"/>
    <x v="0"/>
  </r>
  <r>
    <x v="10"/>
    <d v="2022-04-01T00:00:00"/>
    <x v="1"/>
    <n v="1070506"/>
    <s v="REM - TAPARU"/>
    <x v="82"/>
    <s v="CORPORACIÓN DE AYUDA A LA FAMILIA"/>
    <s v="REM - RESIDENCIA PROTECCION PARA MAYORES CON PROGRAMA"/>
    <x v="1"/>
    <x v="0"/>
  </r>
  <r>
    <x v="10"/>
    <d v="2022-05-01T00:00:00"/>
    <x v="1"/>
    <n v="1070725"/>
    <s v="REM - HOGAR KIDS SHALOM JOSUE"/>
    <x v="83"/>
    <s v="CORPORACIÓN CULTURAL Y DE DESARROLLO SHALOM"/>
    <s v="REM - RESIDENCIA PROTECCION PARA MAYORES CON PROGRAMA"/>
    <x v="1"/>
    <x v="0"/>
  </r>
  <r>
    <x v="10"/>
    <d v="2022-05-01T00:00:00"/>
    <x v="1"/>
    <n v="1070584"/>
    <s v="RDS - HOGAR BELEN"/>
    <x v="84"/>
    <s v="CORPORACIÓN HOGAR BELEN"/>
    <s v="RDS - RESIDENCIA CON DISCAPACIDAD SEVERA Y SITUACION DEPENDENCIA CON PROGRAMA PRE -PRD"/>
    <x v="1"/>
    <x v="0"/>
  </r>
  <r>
    <x v="10"/>
    <d v="2022-06-01T00:00:00"/>
    <x v="1"/>
    <n v="1070721"/>
    <s v="REM - LILIANA DONOSO"/>
    <x v="82"/>
    <s v="CORPORACIÓN DE AYUDA A LA FAMILIA"/>
    <s v="REM - RESIDENCIA PROTECCION PARA MAYORES CON PROGRAMA"/>
    <x v="1"/>
    <x v="0"/>
  </r>
  <r>
    <x v="10"/>
    <d v="2022-06-01T00:00:00"/>
    <x v="0"/>
    <n v="1070753"/>
    <s v="RLP - MALIE"/>
    <x v="82"/>
    <s v="CORPORACIÓN DE AYUDA A LA FAMILIA"/>
    <s v="RLP - RESIDENCIA DE PROTECCIÓN PARA LACTANTES Y PREESCOLARES (con Programa)"/>
    <x v="1"/>
    <x v="0"/>
  </r>
  <r>
    <x v="10"/>
    <d v="2022-06-01T00:00:00"/>
    <x v="1"/>
    <n v="1070714"/>
    <s v="PAS - MAULE"/>
    <x v="44"/>
    <s v="CORPORACIÓN DE OPORTUNIDAD Y ACCIÓN SOLIDARIA OPCIÓN"/>
    <s v="PAS - PROGRAMA ESPECIALIZADO PARA AGRESORES SEXUALES"/>
    <x v="1"/>
    <x v="0"/>
  </r>
  <r>
    <x v="10"/>
    <d v="2022-06-01T00:00:00"/>
    <x v="1"/>
    <n v="1070733"/>
    <s v="RLP - RESIDENCIA DE VIDA FAMILIAR INFANTIL SAN JOSÉ 1"/>
    <x v="85"/>
    <s v="CONGREGACIÓN HIJAS DE SAN JOSÉ PROTECTORA DE LA INFANCIA"/>
    <s v="RLP - RESIDENCIA DE PROTECCIÓN PARA LACTANTES Y PREESCOLARES (con Programa)"/>
    <x v="1"/>
    <x v="0"/>
  </r>
  <r>
    <x v="10"/>
    <d v="2022-06-01T00:00:00"/>
    <x v="1"/>
    <n v="1070633"/>
    <s v="REM - VICTORIA"/>
    <x v="82"/>
    <s v="CORPORACIÓN DE AYUDA A LA FAMILIA"/>
    <s v="REM - RESIDENCIA PROTECCION PARA MAYORES CON PROGRAMA"/>
    <x v="1"/>
    <x v="0"/>
  </r>
  <r>
    <x v="10"/>
    <d v="2022-06-01T00:00:00"/>
    <x v="1"/>
    <n v="1070489"/>
    <s v="PIE - PROGRAMA DE INTERVENCIÓN INTEGRAL ESPECIALIZADA"/>
    <x v="86"/>
    <s v="CORPORACIÓN EDUCACIONAL ABATE MOLINA DE TALCA"/>
    <s v="PIE - PROGRAMA DE INTERVENCION ESPECIALIZADA (24 H)"/>
    <x v="1"/>
    <x v="0"/>
  </r>
  <r>
    <x v="10"/>
    <d v="2022-06-01T00:00:00"/>
    <x v="1"/>
    <n v="1070628"/>
    <s v="DAM - TRAPEMN"/>
    <x v="87"/>
    <s v="O.N.G. PARA EL DESARROLLO DE LA EDUCACIÓN CRATEDUC"/>
    <s v="DAM - DIAGNÓSTICO"/>
    <x v="1"/>
    <x v="0"/>
  </r>
  <r>
    <x v="10"/>
    <d v="2022-06-01T00:00:00"/>
    <x v="1"/>
    <n v="1070739"/>
    <s v="REM - RESIDENCIA VIDA FAMILIAR SAN JOSÉ DE SAN JAVIER"/>
    <x v="88"/>
    <s v="FUNDACIÓN CARITAS DIOCESANA DE LINARES"/>
    <s v="REM - RESIDENCIA PROTECCION PARA MAYORES CON PROGRAMA"/>
    <x v="1"/>
    <x v="0"/>
  </r>
  <r>
    <x v="10"/>
    <d v="2022-06-01T00:00:00"/>
    <x v="1"/>
    <n v="1070751"/>
    <s v="RLP - RESIDENCIA DE VIDA FAMILIAR SAN BENITO"/>
    <x v="88"/>
    <s v="FUNDACIÓN CARITAS DIOCESANA DE LINARES"/>
    <s v="RLP - RESIDENCIA DE PROTECCIÓN PARA LACTANTES Y PREESCOLARES (con Programa)"/>
    <x v="1"/>
    <x v="0"/>
  </r>
  <r>
    <x v="10"/>
    <d v="2022-06-01T00:00:00"/>
    <x v="1"/>
    <n v="1070735"/>
    <s v="RLP - RESIDENCIA DE VIDA FAMILIAR SAN JOSÉ 2"/>
    <x v="85"/>
    <s v="CONGREGACIÓN HIJAS DE SAN JOSÉ PROTECTORA DE LA INFANCIA"/>
    <s v="RLP - RESIDENCIA DE PROTECCIÓN PARA LACTANTES Y PREESCOLARES (con Programa)"/>
    <x v="1"/>
    <x v="0"/>
  </r>
  <r>
    <x v="10"/>
    <d v="2022-06-01T00:00:00"/>
    <x v="1"/>
    <n v="1070484"/>
    <s v="PDE - TALCA CRESERES"/>
    <x v="8"/>
    <s v="FUNDACIÓN CRESERES"/>
    <s v="PDE - PROGRAMA DE REINSERCION EDUCATIVA (24 H)"/>
    <x v="1"/>
    <x v="0"/>
  </r>
  <r>
    <x v="10"/>
    <d v="2022-06-01T00:00:00"/>
    <x v="1"/>
    <n v="1070693"/>
    <s v="PEC - JOSÉ ALDUNATE"/>
    <x v="6"/>
    <s v="CORPORACIÓN SERVICIO PAZ Y JUSTICIA - SERPAJ CHILE"/>
    <s v="PEC - PROGRAMA ESPECIALIZADO EN NIÑOS DE LA CALLE"/>
    <x v="1"/>
    <x v="0"/>
  </r>
  <r>
    <x v="10"/>
    <d v="2022-06-01T00:00:00"/>
    <x v="1"/>
    <n v="1070727"/>
    <s v="RLP - ANGEL DE LA GUARDA"/>
    <x v="82"/>
    <s v="CORPORACIÓN DE AYUDA A LA FAMILIA"/>
    <s v="RLP - RESIDENCIA DE PROTECCIÓN PARA LACTANTES Y PREESCOLARES (con Programa)"/>
    <x v="1"/>
    <x v="0"/>
  </r>
  <r>
    <x v="10"/>
    <d v="2022-06-01T00:00:00"/>
    <x v="1"/>
    <n v="1070461"/>
    <s v="REM - HOGAR KIDS SHALOM TALCA"/>
    <x v="83"/>
    <s v="CORPORACIÓN CULTURAL Y DE DESARROLLO SHALOM"/>
    <s v="REM - RESIDENCIA PROTECCION PARA MAYORES CON PROGRAMA"/>
    <x v="1"/>
    <x v="0"/>
  </r>
  <r>
    <x v="10"/>
    <d v="2022-06-01T00:00:00"/>
    <x v="1"/>
    <n v="1070512"/>
    <s v="REM - EMMA"/>
    <x v="82"/>
    <s v="CORPORACIÓN DE AYUDA A LA FAMILIA"/>
    <s v="REM - RESIDENCIA PROTECCION PARA MAYORES CON PROGRAMA"/>
    <x v="1"/>
    <x v="0"/>
  </r>
  <r>
    <x v="10"/>
    <d v="2022-07-01T00:00:00"/>
    <x v="1"/>
    <n v="1070624"/>
    <s v="DAM - CADDAALAD"/>
    <x v="12"/>
    <s v="FUNDACIÓN PRODERE"/>
    <s v="DAM - DIAGNÓSTICO"/>
    <x v="1"/>
    <x v="0"/>
  </r>
  <r>
    <x v="10"/>
    <d v="2022-07-01T00:00:00"/>
    <x v="1"/>
    <n v="1070747"/>
    <s v="REM - RESIDENCIA CIUDAD DEL NIÑO CAUQUENES"/>
    <x v="14"/>
    <s v="FUNDACIÓN CIUDAD DEL NIÑO EX CONSEJO DE DEFENSA DEL NIÑO"/>
    <s v="REM - RESIDENCIA PROTECCION PARA MAYORES CON PROGRAMA"/>
    <x v="1"/>
    <x v="0"/>
  </r>
  <r>
    <x v="10"/>
    <d v="2022-07-01T00:00:00"/>
    <x v="1"/>
    <n v="1070294"/>
    <s v="RPM - CENTRO RESIDENCIAL MI HOGAR CAUQUENES"/>
    <x v="89"/>
    <s v="FUNDACIÓN MI HOGAR DE CAUQUENES"/>
    <s v="RPM - RESIDENCIA DE PROTECCIÓN PARA MAYORES"/>
    <x v="1"/>
    <x v="0"/>
  </r>
  <r>
    <x v="10"/>
    <d v="2022-07-01T00:00:00"/>
    <x v="1"/>
    <n v="1070675"/>
    <s v="FAE - HANUKKAH"/>
    <x v="1"/>
    <s v="CORPORACIÓN PRODEL"/>
    <s v="FAE - PROGRAMA DE FAMILIA DE ACOGIDA ESPECIALIZADA"/>
    <x v="1"/>
    <x v="0"/>
  </r>
  <r>
    <x v="10"/>
    <d v="2022-07-01T00:00:00"/>
    <x v="1"/>
    <n v="1070700"/>
    <s v="FAE - LINARES"/>
    <x v="26"/>
    <s v="AGENCIA ADVENTISTA DE DESARROLLO Y RECURSOS ASISTENCIALES (ADRA CHILE)"/>
    <s v="FAE - PROGRAMA DE FAMILIA DE ACOGIDA ESPECIALIZADA"/>
    <x v="0"/>
    <x v="0"/>
  </r>
  <r>
    <x v="10"/>
    <d v="2022-07-01T00:00:00"/>
    <x v="1"/>
    <n v="1070565"/>
    <s v="REM - MI PEQUEÑO REFUGIO"/>
    <x v="90"/>
    <s v="CORPORACIÓN EN BUSCA DE UN CAMBIO"/>
    <s v="REM - RESIDENCIA PROTECCION PARA MAYORES CON PROGRAMA"/>
    <x v="1"/>
    <x v="0"/>
  </r>
  <r>
    <x v="10"/>
    <d v="2022-07-01T00:00:00"/>
    <x v="1"/>
    <n v="1070698"/>
    <s v="FAE - TALCA 2"/>
    <x v="26"/>
    <s v="AGENCIA ADVENTISTA DE DESARROLLO Y RECURSOS ASISTENCIALES (ADRA CHILE)"/>
    <s v="FAE - PROGRAMA DE FAMILIA DE ACOGIDA ESPECIALIZADA"/>
    <x v="1"/>
    <x v="0"/>
  </r>
  <r>
    <x v="10"/>
    <d v="2022-07-01T00:00:00"/>
    <x v="1"/>
    <n v="1070729"/>
    <s v="REM - MADRE DE LA ESPERANZA"/>
    <x v="88"/>
    <s v="FUNDACIÓN CARITAS DIOCESANA DE LINARES"/>
    <s v="REM - RESIDENCIA PROTECCION PARA MAYORES CON PROGRAMA"/>
    <x v="1"/>
    <x v="0"/>
  </r>
  <r>
    <x v="10"/>
    <d v="2022-07-01T00:00:00"/>
    <x v="1"/>
    <n v="1070731"/>
    <s v="REM - ALDEAS INFANTILES SOS KURUKO"/>
    <x v="4"/>
    <s v="ALDEAS INFANTILES S.O.S. CHILE"/>
    <s v="REM - RESIDENCIA PROTECCION PARA MAYORES CON PROGRAMA"/>
    <x v="1"/>
    <x v="0"/>
  </r>
  <r>
    <x v="10"/>
    <d v="2022-07-01T00:00:00"/>
    <x v="1"/>
    <n v="1070743"/>
    <s v="FAE - ADRA CURICÓ"/>
    <x v="26"/>
    <s v="AGENCIA ADVENTISTA DE DESARROLLO Y RECURSOS ASISTENCIALES (ADRA CHILE)"/>
    <s v="FAE - PROGRAMA DE FAMILIA DE ACOGIDA ESPECIALIZADA"/>
    <x v="1"/>
    <x v="0"/>
  </r>
  <r>
    <x v="10"/>
    <d v="2022-08-01T00:00:00"/>
    <x v="1"/>
    <n v="1070704"/>
    <s v="FAE - CURICÓ 2"/>
    <x v="26"/>
    <s v="AGENCIA ADVENTISTA DE DESARROLLO Y RECURSOS ASISTENCIALES (ADRA CHILE)"/>
    <s v="FAE - PROGRAMA DE FAMILIA DE ACOGIDA ESPECIALIZADA"/>
    <x v="1"/>
    <x v="0"/>
  </r>
  <r>
    <x v="10"/>
    <d v="2022-08-01T00:00:00"/>
    <x v="3"/>
    <n v="1070723"/>
    <s v="REM - CENTRO RESIDENCIAL DE NIÑAS GABRIELA MISTRAL"/>
    <x v="91"/>
    <s v="ILUSTRE MUNICIPALIDAD DE CONSTITUCIÓN"/>
    <s v="REM - RESIDENCIA PROTECCION PARA MAYORES CON PROGRAMA"/>
    <x v="0"/>
    <x v="0"/>
  </r>
  <r>
    <x v="10"/>
    <d v="2022-08-01T00:00:00"/>
    <x v="1"/>
    <n v="1070741"/>
    <s v="REM - TERESA DE JESÚS"/>
    <x v="88"/>
    <s v="FUNDACIÓN CARITAS DIOCESANA DE LINARES"/>
    <s v="REM - RESIDENCIA PROTECCION PARA MAYORES CON PROGRAMA"/>
    <x v="1"/>
    <x v="0"/>
  </r>
  <r>
    <x v="10"/>
    <d v="2022-08-01T00:00:00"/>
    <x v="1"/>
    <n v="1070490"/>
    <s v="PDC - LLEQUEN TALCA"/>
    <x v="19"/>
    <s v="CORPORACIÓN DE APOYO A LA NIÑEZ Y JUVENTUD EN RIESGO SOCIAL CORPORACIÓN LLEQUEN"/>
    <s v="PDC - PROGRAMA ESPECIALIZADO EN DROGAS (24 H)"/>
    <x v="1"/>
    <x v="0"/>
  </r>
  <r>
    <x v="10"/>
    <d v="2022-08-01T00:00:00"/>
    <x v="1"/>
    <n v="1070712"/>
    <s v="PIE - NEWENCHE"/>
    <x v="46"/>
    <s v="CORPORACIÓN GABRIELA MISTRAL"/>
    <s v="PIE - PROGRAMA DE INTERVENCION ESPECIALIZADA"/>
    <x v="1"/>
    <x v="0"/>
  </r>
  <r>
    <x v="10"/>
    <d v="2022-08-01T00:00:00"/>
    <x v="1"/>
    <n v="1070295"/>
    <s v="RPM - CENTRO RESIDENCIAL MI HOGAR PELLUHUE"/>
    <x v="89"/>
    <s v="FUNDACIÓN MI HOGAR DE CAUQUENES"/>
    <s v="RPM - RESIDENCIA DE PROTECCIÓN PARA MAYORES"/>
    <x v="1"/>
    <x v="0"/>
  </r>
  <r>
    <x v="10"/>
    <d v="2022-08-01T00:00:00"/>
    <x v="1"/>
    <n v="1070525"/>
    <s v="PRI - ADRA CHILE MAULE"/>
    <x v="26"/>
    <s v="AGENCIA ADVENTISTA DE DESARROLLO Y RECURSOS ASISTENCIALES (ADRA CHILE)"/>
    <s v="PRI - PROGRAMA INTERVENCIÓN Y PREPARACIÓN PARA LA INTEGRACION DE NIÑOS EN FAMILIA ALTERNATIVA"/>
    <x v="1"/>
    <x v="0"/>
  </r>
  <r>
    <x v="10"/>
    <d v="2022-08-01T00:00:00"/>
    <x v="1"/>
    <n v="1070631"/>
    <s v="RMA - SAN FRANCISCO"/>
    <x v="81"/>
    <s v="FUNDACIÓN CENTRO REGIONAL DE ASISTENCIA TÉCNICA Y EMPRE.FUND.(CRATE)"/>
    <s v="RMA - RESIDENCIA PROTECCION PARA MADRES ADOLESCENTES CON PROGRAMA"/>
    <x v="1"/>
    <x v="0"/>
  </r>
  <r>
    <x v="10"/>
    <d v="2022-08-01T00:00:00"/>
    <x v="1"/>
    <n v="1070737"/>
    <s v="REM - ALDEAS INFANTILES SOS CURICÓ"/>
    <x v="4"/>
    <s v="ALDEAS INFANTILES S.O.S. CHILE"/>
    <s v="REM - RESIDENCIA PROTECCION PARA MAYORES CON PROGRAMA"/>
    <x v="1"/>
    <x v="0"/>
  </r>
  <r>
    <x v="10"/>
    <d v="2022-08-01T00:00:00"/>
    <x v="1"/>
    <n v="1070206"/>
    <s v="RPM - HOGAR DE NIÑAS MARÍA AYUDA DE LONTUE"/>
    <x v="3"/>
    <s v="MARÍA AYUDA CORPORACIÓN DE BENEFICENCIA"/>
    <s v="RPM - RESIDENCIA DE PROTECCIÓN PARA MAYORES"/>
    <x v="1"/>
    <x v="0"/>
  </r>
  <r>
    <x v="10"/>
    <d v="2022-08-01T00:00:00"/>
    <x v="1"/>
    <n v="1070702"/>
    <s v="FAE - LINARES 2"/>
    <x v="26"/>
    <s v="AGENCIA ADVENTISTA DE DESARROLLO Y RECURSOS ASISTENCIALES (ADRA CHILE)"/>
    <s v="FAE - PROGRAMA DE FAMILIA DE ACOGIDA ESPECIALIZADA"/>
    <x v="1"/>
    <x v="0"/>
  </r>
  <r>
    <x v="10"/>
    <d v="2022-09-01T00:00:00"/>
    <x v="0"/>
    <n v="1070721"/>
    <s v="REM - LILIANA DONOSO"/>
    <x v="82"/>
    <s v="CORPORACIÓN DE AYUDA A LA FAMILIA"/>
    <s v="REM - RESIDENCIA PROTECCION PARA MAYORES CON PROGRAMA"/>
    <x v="0"/>
    <x v="0"/>
  </r>
  <r>
    <x v="10"/>
    <d v="2022-09-01T00:00:00"/>
    <x v="1"/>
    <n v="1070696"/>
    <s v="FAE - TALCA"/>
    <x v="26"/>
    <s v="AGENCIA ADVENTISTA DE DESARROLLO Y RECURSOS ASISTENCIALES (ADRA CHILE)"/>
    <s v="FAE - PROGRAMA DE FAMILIA DE ACOGIDA ESPECIALIZADA"/>
    <x v="1"/>
    <x v="0"/>
  </r>
  <r>
    <x v="10"/>
    <d v="2022-09-01T00:00:00"/>
    <x v="1"/>
    <n v="1070710"/>
    <s v="PAD - CIPRESES"/>
    <x v="5"/>
    <s v="FUNDACIÓN DE AYUDA AL NIÑO LIMITADO (COANIL)"/>
    <s v="PAD - PROGRAMA DE PROTECCIÓN AMBULATORIA CON DISCAPACIDAD GRAVE O PROFUNDA"/>
    <x v="1"/>
    <x v="0"/>
  </r>
  <r>
    <x v="10"/>
    <d v="2022-09-01T00:00:00"/>
    <x v="1"/>
    <n v="1070512"/>
    <s v="REM - EMMA"/>
    <x v="82"/>
    <s v="CORPORACIÓN DE AYUDA A LA FAMILIA"/>
    <s v="REM - RESIDENCIA PROTECCION PARA MAYORES CON PROGRAMA"/>
    <x v="1"/>
    <x v="0"/>
  </r>
  <r>
    <x v="10"/>
    <d v="2022-09-01T00:00:00"/>
    <x v="1"/>
    <n v="1070672"/>
    <s v="PPF - MAYIR"/>
    <x v="1"/>
    <s v="CORPORACIÓN PRODEL"/>
    <s v="PPF - PROGRAMA DE PREVENCIÓN FOCALIZADA"/>
    <x v="1"/>
    <x v="0"/>
  </r>
  <r>
    <x v="10"/>
    <d v="2022-09-01T00:00:00"/>
    <x v="1"/>
    <n v="1070506"/>
    <s v="REM - TAPARU"/>
    <x v="82"/>
    <s v="CORPORACIÓN DE AYUDA A LA FAMILIA"/>
    <s v="REM - RESIDENCIA PROTECCION PARA MAYORES CON PROGRAMA"/>
    <x v="1"/>
    <x v="0"/>
  </r>
  <r>
    <x v="10"/>
    <d v="2022-09-01T00:00:00"/>
    <x v="1"/>
    <n v="1070484"/>
    <s v="PDE - TALCA CRESERES"/>
    <x v="8"/>
    <s v="FUNDACIÓN CRESERES"/>
    <s v="PDE - PROGRAMA DE REINSERCION EDUCATIVA (24 H)"/>
    <x v="1"/>
    <x v="0"/>
  </r>
  <r>
    <x v="10"/>
    <d v="2022-10-01T00:00:00"/>
    <x v="1"/>
    <n v="1070714"/>
    <s v="PAS - MAULE"/>
    <x v="44"/>
    <s v="CORPORACIÓN DE OPORTUNIDAD Y ACCIÓN SOLIDARIA OPCIÓN"/>
    <s v="PAS - PROGRAMA ESPECIALIZADO PARA AGRESORES SEXUALES"/>
    <x v="1"/>
    <x v="0"/>
  </r>
  <r>
    <x v="10"/>
    <d v="2022-10-01T00:00:00"/>
    <x v="1"/>
    <n v="1070725"/>
    <s v="REM - HOGAR KIDS SHALOM JOSUE"/>
    <x v="83"/>
    <s v="CORPORACIÓN CULTURAL Y DE DESARROLLO SHALOM"/>
    <s v="REM - RESIDENCIA PROTECCION PARA MAYORES CON PROGRAMA"/>
    <x v="1"/>
    <x v="0"/>
  </r>
  <r>
    <x v="10"/>
    <d v="2022-10-01T00:00:00"/>
    <x v="1"/>
    <n v="1070747"/>
    <s v="REM - RESIDENCIA CIUDAD DEL NIÑO CAUQUENES"/>
    <x v="14"/>
    <s v="FUNDACIÓN CIUDAD DEL NIÑO EX CONSEJO DE DEFENSA DEL NIÑO"/>
    <s v="REM - RESIDENCIA PROTECCION PARA MAYORES CON PROGRAMA"/>
    <x v="1"/>
    <x v="0"/>
  </r>
  <r>
    <x v="10"/>
    <d v="2022-10-01T00:00:00"/>
    <x v="1"/>
    <n v="1070461"/>
    <s v="REM - HOGAR KIDS SHALOM TALCA"/>
    <x v="83"/>
    <s v="CORPORACIÓN CULTURAL Y DE DESARROLLO SHALOM"/>
    <s v="REM - RESIDENCIA PROTECCION PARA MAYORES CON PROGRAMA"/>
    <x v="1"/>
    <x v="0"/>
  </r>
  <r>
    <x v="10"/>
    <d v="2022-10-01T00:00:00"/>
    <x v="1"/>
    <n v="1070295"/>
    <s v="RPM - CENTRO RESIDENCIAL MI HOGAR PELLUHUE"/>
    <x v="89"/>
    <s v="FUNDACIÓN MI HOGAR DE CAUQUENES"/>
    <s v="RPM - RESIDENCIA DE PROTECCIÓN PARA MAYORES"/>
    <x v="1"/>
    <x v="0"/>
  </r>
  <r>
    <x v="10"/>
    <d v="2022-11-01T00:00:00"/>
    <x v="1"/>
    <n v="1070693"/>
    <s v="PEC - JOSÉ ALDUNATE"/>
    <x v="6"/>
    <s v="CORPORACIÓN SERVICIO PAZ Y JUSTICIA - SERPAJ CHILE"/>
    <s v="PEC - PROGRAMA ESPECIALIZADO EN NIÑOS DE LA CALLE"/>
    <x v="1"/>
    <x v="0"/>
  </r>
  <r>
    <x v="10"/>
    <d v="2022-11-01T00:00:00"/>
    <x v="1"/>
    <n v="1070729"/>
    <s v="REM - MADRE DE LA ESPERANZA"/>
    <x v="88"/>
    <s v="FUNDACIÓN CARITAS DIOCESANA DE LINARES"/>
    <s v="REM - RESIDENCIA PROTECCION PARA MAYORES CON PROGRAMA"/>
    <x v="1"/>
    <x v="0"/>
  </r>
  <r>
    <x v="10"/>
    <d v="2022-11-01T00:00:00"/>
    <x v="1"/>
    <n v="1070741"/>
    <s v="REM - TERESA DE JESÚS"/>
    <x v="88"/>
    <s v="FUNDACIÓN CARITAS DIOCESANA DE LINARES"/>
    <s v="REM - RESIDENCIA PROTECCION PARA MAYORES CON PROGRAMA"/>
    <x v="1"/>
    <x v="0"/>
  </r>
  <r>
    <x v="10"/>
    <d v="2022-11-01T00:00:00"/>
    <x v="1"/>
    <n v="1070751"/>
    <s v="RLP - RESIDENCIA DE VIDA FAMILIAR SAN BENITO"/>
    <x v="88"/>
    <s v="FUNDACIÓN CARITAS DIOCESANA DE LINARES"/>
    <s v="RLP - RESIDENCIA DE PROTECCIÓN PARA LACTANTES Y PREESCOLARES (con Programa)"/>
    <x v="1"/>
    <x v="0"/>
  </r>
  <r>
    <x v="10"/>
    <d v="2022-11-01T00:00:00"/>
    <x v="1"/>
    <n v="1070584"/>
    <s v="RDS - HOGAR BELEN"/>
    <x v="84"/>
    <s v="CORPORACIÓN HOGAR BELEN"/>
    <s v="RDS - RESIDENCIA CON DISCAPACIDAD SEVERA Y SITUACION DEPENDENCIA CON PROGRAMA PRE -PRD"/>
    <x v="1"/>
    <x v="0"/>
  </r>
  <r>
    <x v="10"/>
    <d v="2022-11-01T00:00:00"/>
    <x v="1"/>
    <n v="1070633"/>
    <s v="REM - VICTORIA"/>
    <x v="82"/>
    <s v="CORPORACIÓN DE AYUDA A LA FAMILIA"/>
    <s v="REM - RESIDENCIA PROTECCION PARA MAYORES CON PROGRAMA"/>
    <x v="1"/>
    <x v="0"/>
  </r>
  <r>
    <x v="10"/>
    <d v="2022-11-01T00:00:00"/>
    <x v="1"/>
    <n v="1070727"/>
    <s v="RLP - ANGEL DE LA GUARDA"/>
    <x v="82"/>
    <s v="CORPORACIÓN DE AYUDA A LA FAMILIA"/>
    <s v="RLP - RESIDENCIA DE PROTECCIÓN PARA LACTANTES Y PREESCOLARES (con Programa)"/>
    <x v="1"/>
    <x v="0"/>
  </r>
  <r>
    <x v="10"/>
    <d v="2022-11-01T00:00:00"/>
    <x v="1"/>
    <n v="1070753"/>
    <s v="RLP - MALIE"/>
    <x v="82"/>
    <s v="CORPORACIÓN DE AYUDA A LA FAMILIA"/>
    <s v="RLP - RESIDENCIA DE PROTECCIÓN PARA LACTANTES Y PREESCOLARES (con Programa)"/>
    <x v="1"/>
    <x v="0"/>
  </r>
  <r>
    <x v="10"/>
    <d v="2022-11-01T00:00:00"/>
    <x v="1"/>
    <n v="1070677"/>
    <s v="PRM - AMANDA LABARCA"/>
    <x v="6"/>
    <s v="CORPORACIÓN SERVICIO PAZ Y JUSTICIA - SERPAJ CHILE"/>
    <s v="PRM - PROGRAMA ESPECIALIZADO EN MALTRATO"/>
    <x v="1"/>
    <x v="0"/>
  </r>
  <r>
    <x v="10"/>
    <d v="2022-11-01T00:00:00"/>
    <x v="1"/>
    <n v="1070735"/>
    <s v="RLP - RESIDENCIA DE VIDA FAMILIAR SAN JOSÉ 2"/>
    <x v="85"/>
    <s v="CONGREGACIÓN HIJAS DE SAN JOSÉ PROTECTORA DE LA INFANCIA"/>
    <s v="RLP - RESIDENCIA DE PROTECCIÓN PARA LACTANTES Y PREESCOLARES (con Programa)"/>
    <x v="1"/>
    <x v="0"/>
  </r>
  <r>
    <x v="10"/>
    <d v="2022-11-01T00:00:00"/>
    <x v="1"/>
    <n v="1070733"/>
    <s v="RLP - RESIDENCIA DE VIDA FAMILIAR INFANTIL SAN JOSÉ 1"/>
    <x v="85"/>
    <s v="CONGREGACIÓN HIJAS DE SAN JOSÉ PROTECTORA DE LA INFANCIA"/>
    <s v="RLP - RESIDENCIA DE PROTECCIÓN PARA LACTANTES Y PREESCOLARES (con Programa)"/>
    <x v="1"/>
    <x v="0"/>
  </r>
  <r>
    <x v="10"/>
    <d v="2022-12-01T00:00:00"/>
    <x v="1"/>
    <n v="1070490"/>
    <s v="PDC - LLEQUEN TALCA"/>
    <x v="19"/>
    <s v="CORPORACIÓN DE APOYO A LA NIÑEZ Y JUVENTUD EN RIESGO SOCIAL CORPORACIÓN LLEQUEN"/>
    <s v="PDC - PROGRAMA ESPECIALIZADO EN DROGAS (24 H)"/>
    <x v="1"/>
    <x v="0"/>
  </r>
  <r>
    <x v="10"/>
    <d v="2022-12-01T00:00:00"/>
    <x v="1"/>
    <n v="1070631"/>
    <s v="RMA - SAN FRANCISCO"/>
    <x v="81"/>
    <s v="FUNDACIÓN CENTRO REGIONAL DE ASISTENCIA TÉCNICA Y EMPRE.FUND.(CRATE)"/>
    <s v="RMA - RESIDENCIA PROTECCION PARA MADRES ADOLESCENTES CON PROGRAMA"/>
    <x v="1"/>
    <x v="0"/>
  </r>
  <r>
    <x v="10"/>
    <d v="2022-12-01T00:00:00"/>
    <x v="1"/>
    <n v="1070743"/>
    <s v="FAE - ADRA CURICÓ"/>
    <x v="26"/>
    <s v="AGENCIA ADVENTISTA DE DESARROLLO Y RECURSOS ASISTENCIALES (ADRA CHILE)"/>
    <s v="FAE - PROGRAMA DE FAMILIA DE ACOGIDA ESPECIALIZADA"/>
    <x v="1"/>
    <x v="0"/>
  </r>
  <r>
    <x v="10"/>
    <d v="2022-12-01T00:00:00"/>
    <x v="1"/>
    <n v="1070206"/>
    <s v="RPM - HOGAR DE NIÑAS MARÍA AYUDA DE LONTUE"/>
    <x v="3"/>
    <s v="MARÍA AYUDA CORPORACIÓN DE BENEFICENCIA"/>
    <s v="RPM - RESIDENCIA DE PROTECCIÓN PARA MAYORES"/>
    <x v="1"/>
    <x v="0"/>
  </r>
  <r>
    <x v="10"/>
    <d v="2022-12-01T00:00:00"/>
    <x v="1"/>
    <n v="1070698"/>
    <s v="FAE - TALCA 2"/>
    <x v="26"/>
    <s v="AGENCIA ADVENTISTA DE DESARROLLO Y RECURSOS ASISTENCIALES (ADRA CHILE)"/>
    <s v="FAE - PROGRAMA DE FAMILIA DE ACOGIDA ESPECIALIZADA"/>
    <x v="1"/>
    <x v="0"/>
  </r>
  <r>
    <x v="10"/>
    <d v="2022-12-01T00:00:00"/>
    <x v="1"/>
    <n v="1070704"/>
    <s v="FAE - CURICÓ 2"/>
    <x v="26"/>
    <s v="AGENCIA ADVENTISTA DE DESARROLLO Y RECURSOS ASISTENCIALES (ADRA CHILE)"/>
    <s v="FAE - PROGRAMA DE FAMILIA DE ACOGIDA ESPECIALIZADA"/>
    <x v="1"/>
    <x v="0"/>
  </r>
  <r>
    <x v="10"/>
    <d v="2022-12-01T00:00:00"/>
    <x v="1"/>
    <n v="1070565"/>
    <s v="REM - MI PEQUEÑO REFUGIO"/>
    <x v="90"/>
    <s v="CORPORACIÓN EN BUSCA DE UN CAMBIO"/>
    <s v="REM - RESIDENCIA PROTECCION PARA MAYORES CON PROGRAMA"/>
    <x v="1"/>
    <x v="0"/>
  </r>
  <r>
    <x v="10"/>
    <d v="2022-12-01T00:00:00"/>
    <x v="1"/>
    <n v="1070737"/>
    <s v="REM - ALDEAS INFANTILES SOS CURICÓ"/>
    <x v="4"/>
    <s v="ALDEAS INFANTILES S.O.S. CHILE"/>
    <s v="REM - RESIDENCIA PROTECCION PARA MAYORES CON PROGRAMA"/>
    <x v="1"/>
    <x v="0"/>
  </r>
  <r>
    <x v="10"/>
    <d v="2022-12-01T00:00:00"/>
    <x v="1"/>
    <n v="1070739"/>
    <s v="REM - RESIDENCIA VIDA FAMILIAR SAN JOSÉ DE SAN JAVIER"/>
    <x v="88"/>
    <s v="FUNDACIÓN CARITAS DIOCESANA DE LINARES"/>
    <s v="REM - RESIDENCIA PROTECCION PARA MAYORES CON PROGRAMA"/>
    <x v="0"/>
    <x v="0"/>
  </r>
  <r>
    <x v="10"/>
    <d v="2022-12-01T00:00:00"/>
    <x v="1"/>
    <n v="1070675"/>
    <s v="FAE - HANUKKAH"/>
    <x v="1"/>
    <s v="CORPORACIÓN PRODEL"/>
    <s v="FAE - PROGRAMA DE FAMILIA DE ACOGIDA ESPECIALIZADA"/>
    <x v="1"/>
    <x v="0"/>
  </r>
  <r>
    <x v="10"/>
    <d v="2022-12-01T00:00:00"/>
    <x v="1"/>
    <n v="1070700"/>
    <s v="FAE - LINARES"/>
    <x v="26"/>
    <s v="AGENCIA ADVENTISTA DE DESARROLLO Y RECURSOS ASISTENCIALES (ADRA CHILE)"/>
    <s v="FAE - PROGRAMA DE FAMILIA DE ACOGIDA ESPECIALIZADA"/>
    <x v="1"/>
    <x v="0"/>
  </r>
  <r>
    <x v="10"/>
    <d v="2022-12-01T00:00:00"/>
    <x v="1"/>
    <n v="1070702"/>
    <s v="FAE - LINARES 2"/>
    <x v="26"/>
    <s v="AGENCIA ADVENTISTA DE DESARROLLO Y RECURSOS ASISTENCIALES (ADRA CHILE)"/>
    <s v="FAE - PROGRAMA DE FAMILIA DE ACOGIDA ESPECIALIZADA"/>
    <x v="0"/>
    <x v="0"/>
  </r>
  <r>
    <x v="10"/>
    <d v="2022-12-01T00:00:00"/>
    <x v="1"/>
    <n v="1070723"/>
    <s v="REM - CENTRO RESIDENCIAL DE NIÑAS GABRIELA MISTRAL"/>
    <x v="91"/>
    <s v="ILUSTRE MUNICIPALIDAD DE CONSTITUCIÓN"/>
    <s v="REM - RESIDENCIA PROTECCION PARA MAYORES CON PROGRAMA"/>
    <x v="1"/>
    <x v="0"/>
  </r>
  <r>
    <x v="10"/>
    <d v="2022-12-01T00:00:00"/>
    <x v="1"/>
    <n v="1070731"/>
    <s v="REM - ALDEAS INFANTILES SOS KURUKO"/>
    <x v="4"/>
    <s v="ALDEAS INFANTILES S.O.S. CHILE"/>
    <s v="REM - RESIDENCIA PROTECCION PARA MAYORES CON PROGRAMA"/>
    <x v="1"/>
    <x v="0"/>
  </r>
  <r>
    <x v="10"/>
    <d v="2023-01-01T00:00:00"/>
    <x v="3"/>
    <n v="1070710"/>
    <s v="PAD - CIPRESES"/>
    <x v="5"/>
    <s v="FUNDACIÓN DE AYUDA AL NIÑO LIMITADO (COANIL)"/>
    <s v="PAD - PROGRAMA DE PROTECCIÓN AMBULATORIA CON DISCAPACIDAD GRAVE O PROFUNDA"/>
    <x v="0"/>
    <x v="0"/>
  </r>
  <r>
    <x v="10"/>
    <d v="2023-01-01T00:00:00"/>
    <x v="1"/>
    <n v="1070768"/>
    <s v="REM - MI HOGAR CAUQUENES"/>
    <x v="89"/>
    <s v="FUNDACIÓN MI HOGAR DE CAUQUENES"/>
    <s v="REM - RESIDENCIA PROTECCION PARA MAYORES CON PROGRAMA"/>
    <x v="0"/>
    <x v="0"/>
  </r>
  <r>
    <x v="10"/>
    <d v="2023-01-01T00:00:00"/>
    <x v="3"/>
    <n v="1070206"/>
    <s v="RPM - HOGAR DE NIÑAS MARÍA AYUDA DE LONTUE"/>
    <x v="3"/>
    <s v="MARÍA AYUDA CORPORACIÓN DE BENEFICENCIA"/>
    <s v="RPM - RESIDENCIA DE PROTECCIÓN PARA MAYORES"/>
    <x v="1"/>
    <x v="0"/>
  </r>
  <r>
    <x v="10"/>
    <d v="2023-02-01T00:00:00"/>
    <x v="1"/>
    <n v="1070629"/>
    <s v="DAM - EKUN"/>
    <x v="87"/>
    <s v="O.N.G. PARA EL DESARROLLO DE LA EDUCACIÓN CRATEDUC"/>
    <s v="DAM - DIAGNÓSTICO"/>
    <x v="1"/>
    <x v="0"/>
  </r>
  <r>
    <x v="10"/>
    <d v="2023-03-01T00:00:00"/>
    <x v="0"/>
    <n v="1070660"/>
    <s v="PRM - AYUN TALCA"/>
    <x v="19"/>
    <s v="CORPORACIÓN DE APOYO A LA NIÑEZ Y JUVENTUD EN RIESGO SOCIAL CORPORACIÓN LLEQUEN"/>
    <s v="PRM - PROGRAMA ESPECIALIZADO EN MALTRATO"/>
    <x v="0"/>
    <x v="0"/>
  </r>
  <r>
    <x v="10"/>
    <d v="2023-04-01T00:00:00"/>
    <x v="1"/>
    <n v="1070465"/>
    <s v="PPF - SAN JAVIER"/>
    <x v="35"/>
    <s v="FUNDACIÓN PAULA JARAQUEMADA ALQUIZAR"/>
    <s v="PPF - PROGRAMA DE PREVENCIÓN FOCALIZADA"/>
    <x v="1"/>
    <x v="0"/>
  </r>
  <r>
    <x v="10"/>
    <d v="2023-05-01T00:00:00"/>
    <x v="3"/>
    <n v="1070747"/>
    <s v="REM - RESIDENCIA CIUDAD DEL NIÑO CAUQUENES"/>
    <x v="14"/>
    <s v="FUNDACIÓN CIUDAD DEL NIÑO EX CONSEJO DE DEFENSA DEL NIÑO"/>
    <s v="REM - RESIDENCIA PROTECCION PARA MAYORES CON PROGRAMA"/>
    <x v="1"/>
    <x v="0"/>
  </r>
  <r>
    <x v="10"/>
    <d v="2023-06-01T00:00:00"/>
    <x v="3"/>
    <n v="1070714"/>
    <s v="PAS - MAULE"/>
    <x v="44"/>
    <s v="CORPORACIÓN DE OPORTUNIDAD Y ACCIÓN SOLIDARIA OPCIÓN"/>
    <s v="PAS - PROGRAMA ESPECIALIZADO PARA AGRESORES SEXUALES"/>
    <x v="1"/>
    <x v="0"/>
  </r>
  <r>
    <x v="10"/>
    <d v="2023-10-01T00:00:00"/>
    <x v="0"/>
    <n v="1070747"/>
    <s v="REM - RESIDENCIA CIUDAD DEL NIÑO CAUQUENES"/>
    <x v="14"/>
    <s v="FUNDACIÓN CIUDAD DEL NIÑO EX CONSEJO DE DEFENSA DEL NIÑO"/>
    <s v="REM - RESIDENCIA PROTECCION PARA MAYORES CON PROGRAMA"/>
    <x v="1"/>
    <x v="0"/>
  </r>
  <r>
    <x v="10"/>
    <d v="2023-10-01T00:00:00"/>
    <x v="3"/>
    <n v="1070750"/>
    <s v="PRM - SUYAI"/>
    <x v="81"/>
    <s v="FUNDACIÓN CENTRO REGIONAL DE ASISTENCIA TÉCNICA Y EMPRE.FUND.(CRATE)"/>
    <s v="PRM - PROGRAMA ESPECIALIZADO EN MALTRATO"/>
    <x v="1"/>
    <x v="0"/>
  </r>
  <r>
    <x v="10"/>
    <d v="2023-10-01T00:00:00"/>
    <x v="3"/>
    <n v="1070768"/>
    <s v="REM - MI HOGAR CAUQUENES"/>
    <x v="89"/>
    <s v="FUNDACIÓN MI HOGAR DE CAUQUENES"/>
    <s v="REM - RESIDENCIA PROTECCION PARA MAYORES CON PROGRAMA"/>
    <x v="0"/>
    <x v="0"/>
  </r>
  <r>
    <x v="10"/>
    <d v="2023-11-01T00:00:00"/>
    <x v="3"/>
    <n v="1070725"/>
    <s v="REM - HOGAR KIDS SHALOM JOSUE"/>
    <x v="83"/>
    <s v="CORPORACIÓN CULTURAL Y DE DESARROLLO SHALOM"/>
    <s v="REM - RESIDENCIA PROTECCION PARA MAYORES CON PROGRAMA"/>
    <x v="0"/>
    <x v="0"/>
  </r>
  <r>
    <x v="10"/>
    <d v="2023-12-01T00:00:00"/>
    <x v="3"/>
    <n v="1070749"/>
    <s v="PRM - PASTORCITOS"/>
    <x v="48"/>
    <s v="CONGREGACIÓN DEL BUEN PASTOR"/>
    <s v="PRM - PROGRAMA ESPECIALIZADO EN MALTRATO"/>
    <x v="1"/>
    <x v="0"/>
  </r>
  <r>
    <x v="10"/>
    <d v="2024-02-01T00:00:00"/>
    <x v="0"/>
    <n v="1070741"/>
    <s v="REM - TERESA DE JESÚS"/>
    <x v="88"/>
    <s v="FUNDACIÓN CARITAS DIOCESANA DE LINARES"/>
    <s v="REM - RESIDENCIA PROTECCION PARA MAYORES CON PROGRAMA"/>
    <x v="1"/>
    <x v="0"/>
  </r>
  <r>
    <x v="10"/>
    <d v="2024-03-01T00:00:00"/>
    <x v="4"/>
    <n v="1070764"/>
    <s v="REM - CENTRO RESIDENCIAL MI HOGAR DE PELLUHUE"/>
    <x v="89"/>
    <s v="FUNDACIÓN MI HOGAR DE CAUQUENES"/>
    <s v="REM - RESIDENCIA PROTECCION PARA MAYORES CON PROGRAMA"/>
    <x v="0"/>
    <x v="0"/>
  </r>
  <r>
    <x v="10"/>
    <d v="2024-04-01T00:00:00"/>
    <x v="4"/>
    <n v="1070737"/>
    <s v="REM - ALDEAS INFANTILES SOS CURICÓ"/>
    <x v="4"/>
    <s v="ALDEAS INFANTILES S.O.S. CHILE"/>
    <s v="REM - RESIDENCIA PROTECCION PARA MAYORES CON PROGRAMA"/>
    <x v="1"/>
    <x v="0"/>
  </r>
  <r>
    <x v="10"/>
    <d v="2024-04-01T00:00:00"/>
    <x v="0"/>
    <n v="1070671"/>
    <s v="PRM - FEYENTUN"/>
    <x v="81"/>
    <s v="FUNDACIÓN CENTRO REGIONAL DE ASISTENCIA TÉCNICA Y EMPRE.FUND.(CRATE)"/>
    <s v="PRM - PROGRAMA ESPECIALIZADO EN MALTRATO"/>
    <x v="1"/>
    <x v="0"/>
  </r>
  <r>
    <x v="10"/>
    <d v="2024-04-01T00:00:00"/>
    <x v="0"/>
    <n v="1070747"/>
    <s v="REM - RESIDENCIA CIUDAD DEL NIÑO CAUQUENES"/>
    <x v="14"/>
    <s v="FUNDACIÓN CIUDAD DEL NIÑO EX CONSEJO DE DEFENSA DEL NIÑO"/>
    <s v="REM - RESIDENCIA PROTECCION PARA MAYORES CON PROGRAMA"/>
    <x v="0"/>
    <x v="0"/>
  </r>
  <r>
    <x v="10"/>
    <d v="2024-05-01T00:00:00"/>
    <x v="5"/>
    <n v="1070810"/>
    <s v="REM - MI PEQUEÑO REFUGIO"/>
    <x v="90"/>
    <s v="CORPORACIÓN EN BUSCA DE UN CAMBIO"/>
    <s v="REM - RESIDENCIA PROTECCION PARA MAYORES CON PROGRAMA"/>
    <x v="1"/>
    <x v="0"/>
  </r>
  <r>
    <x v="10"/>
    <d v="2024-05-01T00:00:00"/>
    <x v="5"/>
    <n v="1070731"/>
    <s v="REM - ALDEAS INFANTILES SOS KURUKO"/>
    <x v="4"/>
    <s v="ALDEAS INFANTILES S.O.S. CHILE"/>
    <s v="REM - RESIDENCIA PROTECCION PARA MAYORES CON PROGRAMA"/>
    <x v="1"/>
    <x v="0"/>
  </r>
  <r>
    <x v="10"/>
    <d v="2024-05-07T00:00:00"/>
    <x v="0"/>
    <n v="1070741"/>
    <s v="REM - TERESA DE JESÚS"/>
    <x v="88"/>
    <s v="FUNDACIÓN CARITAS DIOCESANA DE LINARES"/>
    <s v="REM - RESIDENCIA PROTECCION PARA MAYORES CON PROGRAMA"/>
    <x v="1"/>
    <x v="0"/>
  </r>
  <r>
    <x v="10"/>
    <d v="2024-05-07T00:00:00"/>
    <x v="4"/>
    <n v="1070468"/>
    <s v="PPF - ALIWEN"/>
    <x v="35"/>
    <s v="FUNDACIÓN PAULA JARAQUEMADA ALQUIZAR"/>
    <s v="PPF - PROGRAMA DE PREVENCIÓN FOCALIZADA"/>
    <x v="0"/>
    <x v="0"/>
  </r>
  <r>
    <x v="10"/>
    <d v="2024-06-07T00:00:00"/>
    <x v="4"/>
    <n v="1070628"/>
    <s v="DAM - TRAPEMN"/>
    <x v="87"/>
    <s v="O.N.G. PARA EL DESARROLLO DE LA EDUCACIÓN CRATEDUC"/>
    <s v="DAM - DIAGNÓSTICO"/>
    <x v="4"/>
    <x v="0"/>
  </r>
  <r>
    <x v="10"/>
    <d v="2024-06-10T00:00:00"/>
    <x v="5"/>
    <n v="1070512"/>
    <s v="REM - EMMA"/>
    <x v="82"/>
    <s v="CORPORACIÓN DE AYUDA A LA FAMILIA"/>
    <s v="REM - RESIDENCIA PROTECCION PARA MAYORES CON PROGRAMA"/>
    <x v="1"/>
    <x v="0"/>
  </r>
  <r>
    <x v="10"/>
    <d v="2024-06-19T00:00:00"/>
    <x v="5"/>
    <n v="1070723"/>
    <s v="REM - CENTRO RESIDENCIAL DE NIÑAS GABRIELA MISTRAL"/>
    <x v="91"/>
    <s v="ILUSTRE MUNICIPALIDAD DE CONSTITUCIÓN"/>
    <s v="REM - RESIDENCIA PROTECCION PARA MAYORES CON PROGRAMA"/>
    <x v="0"/>
    <x v="0"/>
  </r>
  <r>
    <x v="10"/>
    <d v="2024-07-10T00:00:00"/>
    <x v="4"/>
    <n v="1070822"/>
    <s v="AFT - ARRAYAN"/>
    <x v="35"/>
    <s v="FUNDACIÓN PAULA JARAQUEMADA ALQUIZAR"/>
    <s v="AFT - ACOMPAÑAMIENTO FAMILAR TERRITORIAL"/>
    <x v="0"/>
    <x v="0"/>
  </r>
  <r>
    <x v="10"/>
    <d v="2024-07-29T00:00:00"/>
    <x v="0"/>
    <n v="1070797"/>
    <s v="REM - RAYIE"/>
    <x v="82"/>
    <s v="CORPORACIÓN DE AYUDA A LA FAMILIA"/>
    <s v="REM - RESIDENCIA PROTECCION PARA MAYORES CON PROGRAMA"/>
    <x v="1"/>
    <x v="0"/>
  </r>
  <r>
    <x v="10"/>
    <d v="2024-08-13T00:00:00"/>
    <x v="4"/>
    <n v="1070820"/>
    <s v="AFT - AYELEN"/>
    <x v="35"/>
    <s v="FUNDACIÓN PAULA JARAQUEMADA ALQUIZAR"/>
    <s v="AFT - ACOMPAÑAMIENTO FAMILAR TERRITORIAL"/>
    <x v="1"/>
    <x v="0"/>
  </r>
  <r>
    <x v="10"/>
    <d v="2024-08-20T00:00:00"/>
    <x v="0"/>
    <n v="1070673"/>
    <s v="PRM - MEHIRA"/>
    <x v="1"/>
    <s v="CORPORACIÓN PRODEL"/>
    <s v="PRM - PROGRAMA ESPECIALIZADO EN MALTRATO"/>
    <x v="1"/>
    <x v="0"/>
  </r>
  <r>
    <x v="10"/>
    <d v="2024-09-01T00:00:00"/>
    <x v="4"/>
    <n v="1070826"/>
    <s v="AFT - ADRA CURICÓ"/>
    <x v="26"/>
    <s v="AGENCIA ADVENTISTA DE DESARROLLO Y RECURSOS ASISTENCIALES (ADRA CHILE)"/>
    <s v="AFT - ACOMPAÑAMIENTO FAMILAR TERRITORIAL"/>
    <x v="1"/>
    <x v="0"/>
  </r>
  <r>
    <x v="10"/>
    <d v="2024-10-01T00:00:00"/>
    <x v="5"/>
    <n v="1070786"/>
    <s v="PIE - 24 HRS - CRESERES TALCA"/>
    <x v="8"/>
    <s v="FUNDACIÓN CRESERES"/>
    <s v="PIE - PROGRAMA DE INTERVENCION ESPECIALIZADA (24 H)"/>
    <x v="1"/>
    <x v="0"/>
  </r>
  <r>
    <x v="10"/>
    <d v="2024-10-07T00:00:00"/>
    <x v="4"/>
    <n v="1070721"/>
    <s v="REM - LILIANA DONOSO"/>
    <x v="82"/>
    <s v="CORPORACIÓN DE AYUDA A LA FAMILIA"/>
    <s v="REM - RESIDENCIA PROTECCION PARA MAYORES CON PROGRAMA"/>
    <x v="1"/>
    <x v="0"/>
  </r>
  <r>
    <x v="10"/>
    <d v="2024-10-07T00:00:00"/>
    <x v="5"/>
    <n v="1070790"/>
    <s v="DCE - DIAGNÓSTICO CLINICO ESPECIALIZADO LIHUEN"/>
    <x v="87"/>
    <s v="O.N.G. PARA EL DESARROLLO DE LA EDUCACIÓN CRATEDUC"/>
    <s v="DCE - DIAGNOSTICO CLINICO ESPECIALIZADO"/>
    <x v="0"/>
    <x v="0"/>
  </r>
  <r>
    <x v="10"/>
    <d v="2024-10-11T00:00:00"/>
    <x v="5"/>
    <n v="1070799"/>
    <s v="RLP - CARACOLA"/>
    <x v="82"/>
    <s v="CORPORACIÓN DE AYUDA A LA FAMILIA"/>
    <s v="RLP - RESIDENCIA DE PROTECCIÓN PARA LACTANTES Y PREESCOLARES (con Programa)"/>
    <x v="1"/>
    <x v="0"/>
  </r>
  <r>
    <x v="10"/>
    <d v="2024-10-16T00:00:00"/>
    <x v="0"/>
    <n v="1070700"/>
    <s v="FAE - LINARES"/>
    <x v="26"/>
    <s v="AGENCIA ADVENTISTA DE DESARROLLO Y RECURSOS ASISTENCIALES (ADRA CHILE)"/>
    <s v="FAE - PROGRAMA DE FAMILIA DE ACOGIDA ESPECIALIZADA"/>
    <x v="1"/>
    <x v="0"/>
  </r>
  <r>
    <x v="10"/>
    <d v="2024-10-30T00:00:00"/>
    <x v="4"/>
    <n v="1070764"/>
    <s v="REM - CENTRO RESIDENCIAL MI HOGAR DE PELLUHUE"/>
    <x v="89"/>
    <s v="FUNDACIÓN MI HOGAR DE CAUQUENES"/>
    <s v="REM - RESIDENCIA PROTECCION PARA MAYORES CON PROGRAMA"/>
    <x v="4"/>
    <x v="0"/>
  </r>
  <r>
    <x v="10"/>
    <d v="2024-11-11T00:00:00"/>
    <x v="5"/>
    <n v="1070804"/>
    <s v="PRM - LLEQUEN PARRAL"/>
    <x v="19"/>
    <s v="CORPORACIÓN DE APOYO A LA NIÑEZ Y JUVENTUD EN RIESGO SOCIAL CORPORACIÓN LLEQUEN"/>
    <s v="PRM - PROGRAMA ESPECIALIZADO EN MALTRATO"/>
    <x v="1"/>
    <x v="0"/>
  </r>
  <r>
    <x v="10"/>
    <d v="2024-11-13T00:00:00"/>
    <x v="0"/>
    <n v="1070764"/>
    <s v="REM - CENTRO RESIDENCIAL MI HOGAR DE PELLUHUE"/>
    <x v="89"/>
    <s v="FUNDACIÓN MI HOGAR DE CAUQUENES"/>
    <s v="REM - RESIDENCIA PROTECCION PARA MAYORES CON PROGRAMA"/>
    <x v="1"/>
    <x v="0"/>
  </r>
  <r>
    <x v="10"/>
    <d v="2024-11-14T00:00:00"/>
    <x v="0"/>
    <n v="1070739"/>
    <s v="REM - RESIDENCIA VIDA FAMILIAR SAN JOSÉ DE SAN JAVIER"/>
    <x v="88"/>
    <s v="FUNDACIÓN CARITAS DIOCESANA DE LINARES"/>
    <s v="REM - RESIDENCIA PROTECCION PARA MAYORES CON PROGRAMA"/>
    <x v="0"/>
    <x v="0"/>
  </r>
  <r>
    <x v="10"/>
    <d v="2024-12-06T00:00:00"/>
    <x v="0"/>
    <n v="1070729"/>
    <s v="REM - MADRE DE LA ESPERANZA"/>
    <x v="88"/>
    <s v="FUNDACIÓN CARITAS DIOCESANA DE LINARES"/>
    <s v="REM - RESIDENCIA PROTECCION PARA MAYORES CON PROGRAMA"/>
    <x v="1"/>
    <x v="0"/>
  </r>
  <r>
    <x v="10"/>
    <d v="2024-12-11T00:00:00"/>
    <x v="4"/>
    <n v="1070859"/>
    <s v="AFT - COINCIDE CUREPTO PENCAHUE"/>
    <x v="32"/>
    <s v="ORGANIZACIÓN NO GUBERNAMENTAL DE DESARROLLO COINCIDE"/>
    <s v="AFT - ACOMPAÑAMIENTO FAMILAR TERRITORIAL"/>
    <x v="1"/>
    <x v="0"/>
  </r>
  <r>
    <x v="10"/>
    <d v="2025-01-01T00:00:00"/>
    <x v="4"/>
    <n v="1070841"/>
    <s v="PDC - PDC 24 HORAS"/>
    <x v="86"/>
    <s v="CORPORACIÓN EDUCACIONAL ABATE MOLINA DE TALCA"/>
    <s v="PDC - PROGRAMA ESPECIALIZADO EN DROGAS (24 H)"/>
    <x v="0"/>
    <x v="0"/>
  </r>
  <r>
    <x v="10"/>
    <d v="2025-01-10T00:00:00"/>
    <x v="4"/>
    <n v="1070506"/>
    <s v="REM - TAPARU"/>
    <x v="82"/>
    <s v="CORPORACIÓN DE AYUDA A LA FAMILIA"/>
    <s v="REM - RESIDENCIA PROTECCION PARA MAYORES CON PROGRAMA"/>
    <x v="0"/>
    <x v="0"/>
  </r>
  <r>
    <x v="10"/>
    <d v="2025-02-13T00:00:00"/>
    <x v="0"/>
    <n v="1070741"/>
    <s v="REM - TERESA DE JESÚS"/>
    <x v="88"/>
    <s v="FUNDACIÓN CARITAS DIOCESANA DE LINARES"/>
    <s v="REM - RESIDENCIA PROTECCION PARA MAYORES CON PROGRAMA"/>
    <x v="0"/>
    <x v="0"/>
  </r>
  <r>
    <x v="10"/>
    <d v="2025-02-20T00:00:00"/>
    <x v="5"/>
    <n v="1070838"/>
    <s v="REM - REGAZO DE AMOR"/>
    <x v="90"/>
    <s v="CORPORACIÓN EN BUSCA DE UN CAMBIO"/>
    <s v="REM - RESIDENCIA PROTECCION PARA MAYORES CON PROGRAMA"/>
    <x v="1"/>
    <x v="0"/>
  </r>
  <r>
    <x v="10"/>
    <d v="2025-02-27T00:00:00"/>
    <x v="2"/>
    <n v="1070799"/>
    <s v="RLP - CARACOLA"/>
    <x v="82"/>
    <s v="CORPORACIÓN DE AYUDA A LA FAMILIA"/>
    <s v="RLP - RESIDENCIA DE PROTECCIÓN PARA LACTANTES Y PREESCOLARES (con Programa)"/>
    <x v="2"/>
    <x v="0"/>
  </r>
  <r>
    <x v="10"/>
    <d v="2025-03-13T00:00:00"/>
    <x v="5"/>
    <n v="1070861"/>
    <s v="AFT - COINCIDE CONSTITUCIÓN EMPEDRADO 2"/>
    <x v="32"/>
    <s v="ORGANIZACIÓN NO GUBERNAMENTAL DE DESARROLLO COINCIDE"/>
    <s v="AFT - ACOMPAÑAMIENTO FAMILAR TERRITORIAL"/>
    <x v="1"/>
    <x v="0"/>
  </r>
  <r>
    <x v="10"/>
    <d v="2025-03-21T00:00:00"/>
    <x v="5"/>
    <n v="1070795"/>
    <s v="REM - VICTORIA"/>
    <x v="82"/>
    <s v="CORPORACIÓN DE AYUDA A LA FAMILIA"/>
    <s v="REM - RESIDENCIA PROTECCION PARA MAYORES CON PROGRAMA"/>
    <x v="0"/>
    <x v="0"/>
  </r>
  <r>
    <x v="10"/>
    <d v="2025-04-01T00:00:00"/>
    <x v="0"/>
    <n v="1070714"/>
    <s v="PAS - MAULE"/>
    <x v="44"/>
    <s v="CORPORACIÓN DE OPORTUNIDAD Y ACCIÓN SOLIDARIA OPCIÓN"/>
    <s v="PAS - PROGRAMA ESPECIALIZADO PARA AGRESORES SEXUALES"/>
    <x v="1"/>
    <x v="0"/>
  </r>
  <r>
    <x v="10"/>
    <d v="2025-04-04T00:00:00"/>
    <x v="0"/>
    <n v="1070729"/>
    <s v="REM - MADRE DE LA ESPERANZA"/>
    <x v="88"/>
    <s v="FUNDACIÓN CARITAS DIOCESANA DE LINARES"/>
    <s v="REM - RESIDENCIA PROTECCION PARA MAYORES CON PROGRAMA"/>
    <x v="0"/>
    <x v="0"/>
  </r>
  <r>
    <x v="10"/>
    <d v="2025-04-25T00:00:00"/>
    <x v="4"/>
    <n v="1070729"/>
    <s v="REM - MADRE DE LA ESPERANZA"/>
    <x v="88"/>
    <s v="FUNDACIÓN CARITAS DIOCESANA DE LINARES"/>
    <s v="REM - RESIDENCIA PROTECCION PARA MAYORES CON PROGRAMA"/>
    <x v="1"/>
    <x v="0"/>
  </r>
  <r>
    <x v="10"/>
    <d v="2025-05-01T00:00:00"/>
    <x v="5"/>
    <n v="1070857"/>
    <s v="AFT - COINCIDE CAUQUENES CHANCO PELLUHUE"/>
    <x v="32"/>
    <s v="ORGANIZACIÓN NO GUBERNAMENTAL DE DESARROLLO COINCIDE"/>
    <s v="AFT - ACOMPAÑAMIENTO FAMILAR TERRITORIAL"/>
    <x v="1"/>
    <x v="0"/>
  </r>
  <r>
    <x v="10"/>
    <d v="2025-05-12T00:00:00"/>
    <x v="5"/>
    <n v="1070737"/>
    <s v="REM - ALDEAS INFANTILES SOS CURICÓ"/>
    <x v="4"/>
    <s v="ALDEAS INFANTILES S.O.S. CHILE"/>
    <s v="REM - RESIDENCIA PROTECCION PARA MAYORES CON PROGRAMA"/>
    <x v="1"/>
    <x v="0"/>
  </r>
  <r>
    <x v="10"/>
    <d v="2025-05-15T00:00:00"/>
    <x v="0"/>
    <n v="1070747"/>
    <s v="REM - RESIDENCIA CIUDAD DEL NIÑO CAUQUENES"/>
    <x v="14"/>
    <s v="FUNDACIÓN CIUDAD DEL NIÑO EX CONSEJO DE DEFENSA DEL NIÑO"/>
    <s v="REM - RESIDENCIA PROTECCION PARA MAYORES CON PROGRAMA"/>
    <x v="0"/>
    <x v="0"/>
  </r>
  <r>
    <x v="10"/>
    <d v="2025-05-19T00:00:00"/>
    <x v="5"/>
    <n v="1070790"/>
    <s v="DCE - DIAGNÓSTICO CLINICO ESPECIALIZADO LIHUEN"/>
    <x v="87"/>
    <s v="O.N.G. PARA EL DESARROLLO DE LA EDUCACIÓN CRATEDUC"/>
    <s v="DCE - DIAGNOSTICO CLINICO ESPECIALIZADO"/>
    <x v="4"/>
    <x v="0"/>
  </r>
  <r>
    <x v="10"/>
    <d v="2025-05-30T00:00:00"/>
    <x v="0"/>
    <n v="1070667"/>
    <s v="PRM - RAYUN"/>
    <x v="81"/>
    <s v="FUNDACIÓN CENTRO REGIONAL DE ASISTENCIA TÉCNICA Y EMPRE.FUND.(CRATE)"/>
    <s v="PRM - PROGRAMA ESPECIALIZADO EN MALTRATO"/>
    <x v="1"/>
    <x v="0"/>
  </r>
  <r>
    <x v="10"/>
    <d v="2025-06-13T00:00:00"/>
    <x v="4"/>
    <n v="1070844"/>
    <s v="AFT - CRESERES TALCA"/>
    <x v="8"/>
    <s v="FUNDACIÓN CRESERES"/>
    <s v="AFT - ACOMPAÑAMIENTO FAMILAR TERRITORIAL"/>
    <x v="1"/>
    <x v="0"/>
  </r>
  <r>
    <x v="10"/>
    <d v="2025-06-16T00:00:00"/>
    <x v="5"/>
    <n v="1070631"/>
    <s v="RMA - SAN FRANCISCO"/>
    <x v="81"/>
    <s v="FUNDACIÓN CENTRO REGIONAL DE ASISTENCIA TÉCNICA Y EMPRE.FUND.(CRATE)"/>
    <s v="RMA - RESIDENCIA PROTECCION PARA MADRES ADOLESCENTES CON PROGRAMA"/>
    <x v="1"/>
    <x v="0"/>
  </r>
  <r>
    <x v="10"/>
    <d v="2025-07-08T00:00:00"/>
    <x v="5"/>
    <n v="1070804"/>
    <s v="PRM - LLEQUEN PARRAL"/>
    <x v="19"/>
    <s v="CORPORACIÓN DE APOYO A LA NIÑEZ Y JUVENTUD EN RIESGO SOCIAL CORPORACIÓN LLEQUEN"/>
    <s v="PRM - PROGRAMA ESPECIALIZADO EN MALTRATO"/>
    <x v="0"/>
    <x v="0"/>
  </r>
  <r>
    <x v="10"/>
    <d v="2025-07-11T00:00:00"/>
    <x v="5"/>
    <n v="1070840"/>
    <s v="PRM - AYUN TALCA"/>
    <x v="19"/>
    <s v="CORPORACIÓN DE APOYO A LA NIÑEZ Y JUVENTUD EN RIESGO SOCIAL CORPORACIÓN LLEQUEN"/>
    <s v="PRM - PROGRAMA ESPECIALIZADO EN MALTRATO"/>
    <x v="1"/>
    <x v="0"/>
  </r>
  <r>
    <x v="10"/>
    <d v="2025-07-21T00:00:00"/>
    <x v="4"/>
    <n v="1070733"/>
    <s v="RLP - RESIDENCIA DE VIDA FAMILIAR INFANTIL SAN JOSÉ 1"/>
    <x v="85"/>
    <s v="CONGREGACIÓN HIJAS DE SAN JOSÉ PROTECTORA DE LA INFANCIA"/>
    <s v="RLP - RESIDENCIA DE PROTECCIÓN PARA LACTANTES Y PREESCOLARES (con Programa)"/>
    <x v="0"/>
    <x v="0"/>
  </r>
  <r>
    <x v="10"/>
    <d v="2025-07-30T00:00:00"/>
    <x v="5"/>
    <n v="1070842"/>
    <s v="DCE - SAN JAVIER"/>
    <x v="42"/>
    <s v="FUNDACIÓN TRABAJO CON SENTIDO"/>
    <s v="DCE - DIAGNOSTICO CLINICO ESPECIALIZADO"/>
    <x v="1"/>
    <x v="0"/>
  </r>
  <r>
    <x v="10"/>
    <d v="2025-08-12T00:00:00"/>
    <x v="5"/>
    <n v="1070675"/>
    <s v="FAE - HANUKKAH"/>
    <x v="1"/>
    <s v="CORPORACIÓN PRODEL"/>
    <s v="FAE - PROGRAMA DE FAMILIA DE ACOGIDA ESPECIALIZADA"/>
    <x v="0"/>
    <x v="0"/>
  </r>
  <r>
    <x v="10"/>
    <d v="2025-08-13T00:00:00"/>
    <x v="5"/>
    <n v="1070678"/>
    <s v="PRM - SERFIN"/>
    <x v="81"/>
    <s v="FUNDACIÓN CENTRO REGIONAL DE ASISTENCIA TÉCNICA Y EMPRE.FUND.(CRATE)"/>
    <s v="PRM - PROGRAMA ESPECIALIZADO EN MALTRATO"/>
    <x v="1"/>
    <x v="0"/>
  </r>
  <r>
    <x v="10"/>
    <d v="2025-09-01T00:00:00"/>
    <x v="0"/>
    <n v="1070814"/>
    <s v="AFT - TREMUN"/>
    <x v="35"/>
    <s v="FUNDACIÓN PAULA JARAQUEMADA ALQUIZAR"/>
    <s v="AFT - ACOMPAÑAMIENTO FAMILAR TERRITORIAL"/>
    <x v="1"/>
    <x v="0"/>
  </r>
  <r>
    <x v="10"/>
    <d v="2025-09-01T00:00:00"/>
    <x v="5"/>
    <n v="1070778"/>
    <s v="PIE - CONSTITUCIÓN"/>
    <x v="44"/>
    <s v="CORPORACIÓN DE OPORTUNIDAD Y ACCIÓN SOLIDARIA OPCIÓN"/>
    <s v="PIE - PROGRAMA DE INTERVENCION ESPECIALIZADA"/>
    <x v="3"/>
    <x v="0"/>
  </r>
  <r>
    <x v="10"/>
    <d v="2025-09-23T00:00:00"/>
    <x v="4"/>
    <n v="1070792"/>
    <s v="DCE - DIAGNÓSTICO CLINICO ESPECIALIZADO EKUN"/>
    <x v="87"/>
    <s v="O.N.G. PARA EL DESARROLLO DE LA EDUCACIÓN CRATEDUC"/>
    <s v="DCE - DIAGNOSTICO CLINICO ESPECIALIZADO"/>
    <x v="1"/>
    <x v="0"/>
  </r>
  <r>
    <x v="10"/>
    <d v="2025-09-23T00:00:00"/>
    <x v="4"/>
    <n v="1070848"/>
    <s v="AFT - COINCIDE LICANTEN VICHUQUEN HUALAÑE"/>
    <x v="32"/>
    <s v="ORGANIZACIÓN NO GUBERNAMENTAL DE DESARROLLO COINCIDE"/>
    <s v="AFT - ACOMPAÑAMIENTO FAMILAR TERRITORIAL"/>
    <x v="1"/>
    <x v="0"/>
  </r>
  <r>
    <x v="10"/>
    <d v="2025-10-08T00:00:00"/>
    <x v="0"/>
    <n v="1070713"/>
    <s v="PIE - TALCA"/>
    <x v="44"/>
    <s v="CORPORACIÓN DE OPORTUNIDAD Y ACCIÓN SOLIDARIA OPCIÓN"/>
    <s v="PIE - PROGRAMA DE INTERVENCION ESPECIALIZADA"/>
    <x v="0"/>
    <x v="0"/>
  </r>
  <r>
    <x v="10"/>
    <d v="2025-10-13T00:00:00"/>
    <x v="4"/>
    <n v="1070870"/>
    <s v="PRM - SAYEN"/>
    <x v="81"/>
    <s v="FUNDACIÓN CENTRO REGIONAL DE ASISTENCIA TÉCNICA Y EMPRE.FUND.(CRATE)"/>
    <s v="PRM - PROGRAMA ESPECIALIZADO EN MALTRATO"/>
    <x v="4"/>
    <x v="0"/>
  </r>
  <r>
    <x v="10"/>
    <d v="2025-10-14T00:00:00"/>
    <x v="0"/>
    <n v="1070806"/>
    <s v="PRM - GANDHI"/>
    <x v="6"/>
    <s v="CORPORACIÓN SERVICIO PAZ Y JUSTICIA - SERPAJ CHILE"/>
    <s v="PRM - PROGRAMA ESPECIALIZADO EN MALTRATO"/>
    <x v="1"/>
    <x v="0"/>
  </r>
  <r>
    <x v="10"/>
    <d v="2025-11-04T00:00:00"/>
    <x v="0"/>
    <n v="1070820"/>
    <s v="AFT - AYELEN"/>
    <x v="35"/>
    <s v="FUNDACIÓN PAULA JARAQUEMADA ALQUIZAR"/>
    <s v="AFT - ACOMPAÑAMIENTO FAMILAR TERRITORIAL"/>
    <x v="1"/>
    <x v="0"/>
  </r>
  <r>
    <x v="10"/>
    <d v="2025-11-04T00:00:00"/>
    <x v="5"/>
    <n v="1070741"/>
    <s v="REM - TERESA DE JESÚS"/>
    <x v="88"/>
    <s v="FUNDACIÓN CARITAS DIOCESANA DE LINARES"/>
    <s v="REM - RESIDENCIA PROTECCION PARA MAYORES CON PROGRAMA"/>
    <x v="1"/>
    <x v="0"/>
  </r>
  <r>
    <x v="10"/>
    <d v="2025-11-05T00:00:00"/>
    <x v="2"/>
    <n v="1070729"/>
    <s v="REM - MADRE DE LA ESPERANZA"/>
    <x v="88"/>
    <s v="FUNDACIÓN CARITAS DIOCESANA DE LINARES"/>
    <s v="REM - RESIDENCIA PROTECCION PARA MAYORES CON PROGRAMA"/>
    <x v="2"/>
    <x v="0"/>
  </r>
  <r>
    <x v="10"/>
    <d v="2025-11-19T00:00:00"/>
    <x v="4"/>
    <n v="1070814"/>
    <s v="AFT - TREMUN"/>
    <x v="35"/>
    <s v="FUNDACIÓN PAULA JARAQUEMADA ALQUIZAR"/>
    <s v="AFT - ACOMPAÑAMIENTO FAMILAR TERRITORIAL"/>
    <x v="0"/>
    <x v="0"/>
  </r>
  <r>
    <x v="10"/>
    <d v="2025-11-21T00:00:00"/>
    <x v="0"/>
    <n v="1070794"/>
    <s v="DCE - DIAGNÓSTICO CLINICO ESPECIALIZADO CUPAL"/>
    <x v="87"/>
    <s v="O.N.G. PARA EL DESARROLLO DE LA EDUCACIÓN CRATEDUC"/>
    <s v="DCE - DIAGNOSTICO CLINICO ESPECIALIZADO"/>
    <x v="0"/>
    <x v="0"/>
  </r>
  <r>
    <x v="10"/>
    <d v="2025-11-26T00:00:00"/>
    <x v="4"/>
    <n v="1070750"/>
    <s v="PRM - SUYAI"/>
    <x v="81"/>
    <s v="FUNDACIÓN CENTRO REGIONAL DE ASISTENCIA TÉCNICA Y EMPRE.FUND.(CRATE)"/>
    <s v="PRM - PROGRAMA ESPECIALIZADO EN MALTRATO"/>
    <x v="0"/>
    <x v="0"/>
  </r>
  <r>
    <x v="10"/>
    <d v="2025-12-16T00:00:00"/>
    <x v="0"/>
    <n v="1070822"/>
    <s v="AFT - ARRAYAN"/>
    <x v="35"/>
    <s v="FUNDACIÓN PAULA JARAQUEMADA ALQUIZAR"/>
    <s v="AFT - ACOMPAÑAMIENTO FAMILAR TERRITORIAL"/>
    <x v="1"/>
    <x v="0"/>
  </r>
  <r>
    <x v="10"/>
    <d v="2026-01-21T00:00:00"/>
    <x v="5"/>
    <n v="1070780"/>
    <s v="PIE - LINARES"/>
    <x v="81"/>
    <s v="FUNDACIÓN CENTRO REGIONAL DE ASISTENCIA TÉCNICA Y EMPRE.FUND.(CRATE)"/>
    <s v="PIE - PROGRAMA DE INTERVENCION ESPECIALIZADA"/>
    <x v="0"/>
    <x v="0"/>
  </r>
  <r>
    <x v="10"/>
    <d v="2026-02-02T00:00:00"/>
    <x v="5"/>
    <n v="1070695"/>
    <s v="PIE - CIUDAD DEL NIÑO CAUQUENES"/>
    <x v="14"/>
    <s v="FUNDACIÓN CIUDAD DEL NIÑO EX CONSEJO DE DEFENSA DEL NIÑO"/>
    <s v="PIE - PROGRAMA DE INTERVENCION ESPECIALIZADA"/>
    <x v="1"/>
    <x v="0"/>
  </r>
  <r>
    <x v="10"/>
    <d v="2026-02-16T00:00:00"/>
    <x v="0"/>
    <n v="1070741"/>
    <s v="REM - TERESA DE JESÚS"/>
    <x v="88"/>
    <s v="FUNDACIÓN CARITAS DIOCESANA DE LINARES"/>
    <s v="REM - RESIDENCIA PROTECCION PARA MAYORES CON PROGRAMA"/>
    <x v="0"/>
    <x v="0"/>
  </r>
  <r>
    <x v="10"/>
    <d v="2026-03-09T00:00:00"/>
    <x v="0"/>
    <n v="1070753"/>
    <s v="RLP - MALIE"/>
    <x v="82"/>
    <s v="CORPORACIÓN DE AYUDA A LA FAMILIA"/>
    <s v="RLP - RESIDENCIA DE PROTECCIÓN PARA LACTANTES Y PREESCOLARES (con Programa)"/>
    <x v="1"/>
    <x v="0"/>
  </r>
  <r>
    <x v="10"/>
    <d v="2026-04-07T00:00:00"/>
    <x v="5"/>
    <n v="1070721"/>
    <s v="REM - LILIANA DONOSO"/>
    <x v="82"/>
    <s v="CORPORACIÓN DE AYUDA A LA FAMILIA"/>
    <s v="REM - RESIDENCIA PROTECCION PARA MAYORES CON PROGRAMA"/>
    <x v="0"/>
    <x v="0"/>
  </r>
  <r>
    <x v="10"/>
    <d v="2026-04-07T00:00:00"/>
    <x v="5"/>
    <n v="1070768"/>
    <s v="REM - MI HOGAR CAUQUENES"/>
    <x v="89"/>
    <s v="FUNDACIÓN MI HOGAR DE CAUQUENES"/>
    <s v="REM - RESIDENCIA PROTECCION PARA MAYORES CON PROGRAMA"/>
    <x v="1"/>
    <x v="0"/>
  </r>
  <r>
    <x v="10"/>
    <d v="2026-04-29T00:00:00"/>
    <x v="4"/>
    <n v="1070723"/>
    <s v="REM - CENTRO RESIDENCIAL DE NIÑAS GABRIELA MISTRAL"/>
    <x v="91"/>
    <s v="ILUSTRE MUNICIPALIDAD DE CONSTITUCIÓN"/>
    <s v="REM - RESIDENCIA PROTECCION PARA MAYORES CON PROGRAMA"/>
    <x v="3"/>
    <x v="0"/>
  </r>
  <r>
    <x v="10"/>
    <d v="2026-05-11T00:00:00"/>
    <x v="0"/>
    <n v="1070698"/>
    <s v="FAE - TALCA 2"/>
    <x v="26"/>
    <s v="AGENCIA ADVENTISTA DE DESARROLLO Y RECURSOS ASISTENCIALES (ADRA CHILE)"/>
    <s v="FAE - PROGRAMA DE FAMILIA DE ACOGIDA ESPECIALIZADA"/>
    <x v="0"/>
    <x v="0"/>
  </r>
  <r>
    <x v="10"/>
    <d v="2026-05-27T00:00:00"/>
    <x v="0"/>
    <n v="1070506"/>
    <s v="REM - TAPARU"/>
    <x v="82"/>
    <s v="CORPORACIÓN DE AYUDA A LA FAMILIA"/>
    <s v="REM - RESIDENCIA PROTECCION PARA MAYORES CON PROGRAMA"/>
    <x v="0"/>
    <x v="0"/>
  </r>
  <r>
    <x v="10"/>
    <d v="2026-06-16T00:00:00"/>
    <x v="4"/>
    <n v="1070878"/>
    <s v="PEE - ESI MAULE"/>
    <x v="44"/>
    <s v="CORPORACIÓN DE OPORTUNIDAD Y ACCIÓN SOLIDARIA OPCIÓN"/>
    <s v="PEE - PROGRAMA EXPLOTACIÓN SEXUAL"/>
    <x v="1"/>
    <x v="0"/>
  </r>
  <r>
    <x v="10"/>
    <d v="2026-07-07T00:00:00"/>
    <x v="4"/>
    <n v="1070714"/>
    <s v="PAS - MAULE"/>
    <x v="44"/>
    <s v="CORPORACIÓN DE OPORTUNIDAD Y ACCIÓN SOLIDARIA OPCIÓN"/>
    <s v="PAS - PROGRAMA ESPECIALIZADO PARA AGRESORES SEXUALES"/>
    <x v="0"/>
    <x v="0"/>
  </r>
  <r>
    <x v="10"/>
    <d v="2026-07-15T00:00:00"/>
    <x v="0"/>
    <n v="1070735"/>
    <s v="RLP - RESIDENCIA DE VIDA FAMILIAR SAN JOSÉ 2"/>
    <x v="85"/>
    <s v="CONGREGACIÓN HIJAS DE SAN JOSÉ PROTECTORA DE LA INFANCIA"/>
    <s v="RLP - RESIDENCIA DE PROTECCIÓN PARA LACTANTES Y PREESCOLARES (con Programa)"/>
    <x v="1"/>
    <x v="0"/>
  </r>
  <r>
    <x v="10"/>
    <d v="2026-07-29T00:00:00"/>
    <x v="4"/>
    <n v="1070892"/>
    <s v="PRM - ANTU RAYEN"/>
    <x v="81"/>
    <s v="FUNDACIÓN CENTRO REGIONAL DE ASISTENCIA TÉCNICA Y EMPRE.FUND.(CRATE)"/>
    <s v="PRM - PROGRAMA ESPECIALIZADO EN MALTRATO"/>
    <x v="1"/>
    <x v="0"/>
  </r>
  <r>
    <x v="11"/>
    <d v="2022-04-01T00:00:00"/>
    <x v="0"/>
    <n v="1132641"/>
    <s v="RLP - RESIDENCIA ÁNGELES CUSTODIOS"/>
    <x v="23"/>
    <s v="SOCIEDAD DE ASISTENCIA Y CAPACITACIÓN (ANTES DENOMINADA SOCIEDAD PROTECTORA DE LA INFANCIA)"/>
    <s v="RLP - RESIDENCIA DE PROTECCIÓN PARA LACTANTES Y PREESCOLARES (con Programa)"/>
    <x v="0"/>
    <x v="0"/>
  </r>
  <r>
    <x v="11"/>
    <d v="2022-04-01T00:00:00"/>
    <x v="1"/>
    <n v="1132319"/>
    <s v="RDS - RESIDENCIA LAS AZUCENAS"/>
    <x v="5"/>
    <s v="FUNDACIÓN DE AYUDA AL NIÑO LIMITADO (COANIL)"/>
    <s v="RDS - RESIDENCIA CON DISCAPACIDAD SEVERA Y SITUACION DEPENDENCIA CON PROGRAMA PRE -PRD"/>
    <x v="0"/>
    <x v="0"/>
  </r>
  <r>
    <x v="11"/>
    <d v="2022-04-01T00:00:00"/>
    <x v="1"/>
    <n v="1132208"/>
    <s v="RLP - RESIDENCIA PARA PRE-ESCOLARES GUADALUPE ACOGE"/>
    <x v="92"/>
    <s v="FUNDACIÓN GUADALUPE ACOGE"/>
    <s v="RLP - RESIDENCIA DE PROTECCIÓN PARA LACTANTES Y PREESCOLARES (con Programa)"/>
    <x v="0"/>
    <x v="0"/>
  </r>
  <r>
    <x v="11"/>
    <d v="2022-04-01T00:00:00"/>
    <x v="1"/>
    <n v="1131926"/>
    <s v="RLP - HOGAR SANTA BERNARDITA"/>
    <x v="93"/>
    <s v="FUNDACIÓN SAN JOSÉ PARA LA ADOPCIÓN FAMILIAR CRISTIANA"/>
    <s v="RLP - RESIDENCIA DE PROTECCIÓN PARA LACTANTES Y PREESCOLARES (con Programa)"/>
    <x v="1"/>
    <x v="0"/>
  </r>
  <r>
    <x v="11"/>
    <d v="2022-04-01T00:00:00"/>
    <x v="1"/>
    <n v="1132610"/>
    <s v="RLP - HOGAR PLAYEDES"/>
    <x v="94"/>
    <s v="FUNDACIÓN PLEYADES"/>
    <s v="RLP - RESIDENCIA DE PROTECCIÓN PARA LACTANTES Y PREESCOLARES (con Programa)"/>
    <x v="0"/>
    <x v="0"/>
  </r>
  <r>
    <x v="11"/>
    <d v="2022-04-01T00:00:00"/>
    <x v="1"/>
    <n v="1132353"/>
    <s v="FAE - ADRA RECOLETA 2"/>
    <x v="26"/>
    <s v="AGENCIA ADVENTISTA DE DESARROLLO Y RECURSOS ASISTENCIALES (ADRA CHILE)"/>
    <s v="FAE - PROGRAMA DE FAMILIA DE ACOGIDA ESPECIALIZADA"/>
    <x v="1"/>
    <x v="0"/>
  </r>
  <r>
    <x v="11"/>
    <d v="2022-04-01T00:00:00"/>
    <x v="1"/>
    <n v="1132441"/>
    <s v="FAE - ADRA SANTIAGO 2"/>
    <x v="26"/>
    <s v="AGENCIA ADVENTISTA DE DESARROLLO Y RECURSOS ASISTENCIALES (ADRA CHILE)"/>
    <s v="FAE - PROGRAMA DE FAMILIA DE ACOGIDA ESPECIALIZADA"/>
    <x v="0"/>
    <x v="0"/>
  </r>
  <r>
    <x v="11"/>
    <d v="2022-04-01T00:00:00"/>
    <x v="1"/>
    <n v="1132429"/>
    <s v="FAE - ADRA PEÑALOLEN"/>
    <x v="26"/>
    <s v="AGENCIA ADVENTISTA DE DESARROLLO Y RECURSOS ASISTENCIALES (ADRA CHILE)"/>
    <s v="FAE - PROGRAMA DE FAMILIA DE ACOGIDA ESPECIALIZADA"/>
    <x v="1"/>
    <x v="0"/>
  </r>
  <r>
    <x v="11"/>
    <d v="2022-04-01T00:00:00"/>
    <x v="1"/>
    <n v="1132437"/>
    <s v="FAE - ADRA SAN MIGUEL"/>
    <x v="26"/>
    <s v="AGENCIA ADVENTISTA DE DESARROLLO Y RECURSOS ASISTENCIALES (ADRA CHILE)"/>
    <s v="FAE - PROGRAMA DE FAMILIA DE ACOGIDA ESPECIALIZADA"/>
    <x v="0"/>
    <x v="0"/>
  </r>
  <r>
    <x v="11"/>
    <d v="2022-05-01T00:00:00"/>
    <x v="3"/>
    <n v="1132265"/>
    <s v="RMA - RESIDENCIA DE PROTECCIÓN LAZOS"/>
    <x v="7"/>
    <s v="CORPORACIÓN ACOGIDA"/>
    <s v="RMA - RESIDENCIA PROTECCION PARA MADRES ADOLESCENTES CON PROGRAMA"/>
    <x v="0"/>
    <x v="0"/>
  </r>
  <r>
    <x v="11"/>
    <d v="2022-05-01T00:00:00"/>
    <x v="1"/>
    <n v="1132339"/>
    <s v="RLP - CASA DE ACOGIDA GRADA"/>
    <x v="95"/>
    <s v="ORGANIZACIÓN NO GUBERNAMENTAL DE DESARROLLO CORPORACIÓN DE APOYO AL DESARROLL AUTOGESTIONADO GRADA"/>
    <s v="RLP - RESIDENCIA DE PROTECCIÓN PARA LACTANTES Y PREESCOLARES (con Programa)"/>
    <x v="0"/>
    <x v="0"/>
  </r>
  <r>
    <x v="11"/>
    <d v="2022-05-01T00:00:00"/>
    <x v="0"/>
    <n v="1132211"/>
    <s v="RDS - RESIDENCIA LOS AVELLANITOS"/>
    <x v="5"/>
    <s v="FUNDACIÓN DE AYUDA AL NIÑO LIMITADO (COANIL)"/>
    <s v="RDS - RESIDENCIA CON DISCAPACIDAD SEVERA Y SITUACION DEPENDENCIA CON PROGRAMA PRE -PRD"/>
    <x v="0"/>
    <x v="0"/>
  </r>
  <r>
    <x v="11"/>
    <d v="2022-05-01T00:00:00"/>
    <x v="1"/>
    <n v="1132394"/>
    <s v="FAE - MAIPU"/>
    <x v="9"/>
    <s v="FUNDACIÓN NACIONAL PARA LA DEFENSA ECOLOGICA DEL MENOR DE EDAD FUNDACIÓN (DEM)"/>
    <s v="FAE - PROGRAMA DE FAMILIA DE ACOGIDA ESPECIALIZADA"/>
    <x v="0"/>
    <x v="0"/>
  </r>
  <r>
    <x v="11"/>
    <d v="2022-05-01T00:00:00"/>
    <x v="1"/>
    <n v="1132392"/>
    <s v="FAE - MAIPU CERRILLOS"/>
    <x v="9"/>
    <s v="FUNDACIÓN NACIONAL PARA LA DEFENSA ECOLOGICA DEL MENOR DE EDAD FUNDACIÓN (DEM)"/>
    <s v="FAE - PROGRAMA DE FAMILIA DE ACOGIDA ESPECIALIZADA"/>
    <x v="1"/>
    <x v="0"/>
  </r>
  <r>
    <x v="11"/>
    <d v="2022-05-01T00:00:00"/>
    <x v="1"/>
    <n v="1132372"/>
    <s v="RVA - MARURI"/>
    <x v="63"/>
    <s v="FUNDACIÓN DE BENEFICENCIA HOGAR DE CRISTO"/>
    <s v="RVA - RESIDENCIA DE VIDA FAMILIAR PARA ADOLESCENTES"/>
    <x v="1"/>
    <x v="0"/>
  </r>
  <r>
    <x v="11"/>
    <d v="2022-05-01T00:00:00"/>
    <x v="1"/>
    <n v="1132439"/>
    <s v="FAE - ADRA ESTACIÓN CENTRAL"/>
    <x v="26"/>
    <s v="AGENCIA ADVENTISTA DE DESARROLLO Y RECURSOS ASISTENCIALES (ADRA CHILE)"/>
    <s v="FAE - PROGRAMA DE FAMILIA DE ACOGIDA ESPECIALIZADA"/>
    <x v="1"/>
    <x v="0"/>
  </r>
  <r>
    <x v="11"/>
    <d v="2022-05-01T00:00:00"/>
    <x v="1"/>
    <n v="1132602"/>
    <s v="RLP - MISIÓN DE MARÍA"/>
    <x v="96"/>
    <s v="CORPORACIÓN MISIÓN DE MARÍA"/>
    <s v="RLP - RESIDENCIA DE PROTECCIÓN PARA LACTANTES Y PREESCOLARES (con Programa)"/>
    <x v="1"/>
    <x v="0"/>
  </r>
  <r>
    <x v="11"/>
    <d v="2022-05-01T00:00:00"/>
    <x v="1"/>
    <n v="1132607"/>
    <s v="RLP - HOGAR CASA SANTA CATALINA"/>
    <x v="97"/>
    <s v="ONG DE DESARROLLO HOGAR SANTA CATALINA"/>
    <s v="RLP - RESIDENCIA DE PROTECCIÓN PARA LACTANTES Y PREESCOLARES (con Programa)"/>
    <x v="1"/>
    <x v="0"/>
  </r>
  <r>
    <x v="11"/>
    <d v="2022-05-01T00:00:00"/>
    <x v="1"/>
    <n v="1132376"/>
    <s v="RDS - HOGAR SAN RICARDO"/>
    <x v="98"/>
    <s v="CORPORACIÓN OBRA DON GUANELLA"/>
    <s v="RDS - RESIDENCIA CON DISCAPACIDAD SEVERA Y SITUACION DEPENDENCIA CON PROGRAMA PRE -PRD"/>
    <x v="1"/>
    <x v="0"/>
  </r>
  <r>
    <x v="11"/>
    <d v="2022-06-01T00:00:00"/>
    <x v="1"/>
    <n v="1132355"/>
    <s v="FAE - ADRA PEÑALOLEN 2"/>
    <x v="26"/>
    <s v="AGENCIA ADVENTISTA DE DESARROLLO Y RECURSOS ASISTENCIALES (ADRA CHILE)"/>
    <s v="FAE - PROGRAMA DE FAMILIA DE ACOGIDA ESPECIALIZADA"/>
    <x v="0"/>
    <x v="0"/>
  </r>
  <r>
    <x v="11"/>
    <d v="2022-06-01T00:00:00"/>
    <x v="1"/>
    <n v="1132638"/>
    <s v="FAE - ADRA SAN MIGUEL 2"/>
    <x v="26"/>
    <s v="AGENCIA ADVENTISTA DE DESARROLLO Y RECURSOS ASISTENCIALES (ADRA CHILE)"/>
    <s v="FAE - PROGRAMA DE FAMILIA DE ACOGIDA ESPECIALIZADA"/>
    <x v="0"/>
    <x v="0"/>
  </r>
  <r>
    <x v="11"/>
    <d v="2022-06-01T00:00:00"/>
    <x v="1"/>
    <n v="1132269"/>
    <s v="RPE - RESIDENCIA MUNICIPAL DE RECOLETA"/>
    <x v="99"/>
    <s v="ILUSTRE MUNICIPALIDAD DE RECOLETA"/>
    <s v="RPE - RESIDENCIA ESPECIALIZADAS DE PROTECCIÓN"/>
    <x v="0"/>
    <x v="0"/>
  </r>
  <r>
    <x v="11"/>
    <d v="2022-06-01T00:00:00"/>
    <x v="1"/>
    <n v="1132359"/>
    <s v="REM - HOGAR DE NIÑAS LA GRANJA"/>
    <x v="100"/>
    <s v="CORPORACIÓN IGLESIA ALIANZA CRISTIANA Y MISIONERA"/>
    <s v="REM - RESIDENCIA PROTECCION PARA MAYORES CON PROGRAMA"/>
    <x v="1"/>
    <x v="0"/>
  </r>
  <r>
    <x v="11"/>
    <d v="2022-06-01T00:00:00"/>
    <x v="1"/>
    <n v="1132363"/>
    <s v="RVA - ARICA"/>
    <x v="63"/>
    <s v="FUNDACIÓN DE BENEFICENCIA HOGAR DE CRISTO"/>
    <s v="RVA - RESIDENCIA DE VIDA FAMILIAR PARA ADOLESCENTES"/>
    <x v="1"/>
    <x v="0"/>
  </r>
  <r>
    <x v="11"/>
    <d v="2022-06-01T00:00:00"/>
    <x v="1"/>
    <n v="1132401"/>
    <s v="FAE - HELLEN KELLER EL BOSQUE"/>
    <x v="101"/>
    <s v="CORPORACIÓN EDUCACIONAL Y ASISTENCIAL HELLEN KELLER"/>
    <s v="FAE - PROGRAMA DE FAMILIA DE ACOGIDA ESPECIALIZADA"/>
    <x v="1"/>
    <x v="0"/>
  </r>
  <r>
    <x v="11"/>
    <d v="2022-06-01T00:00:00"/>
    <x v="1"/>
    <n v="1132316"/>
    <s v="REM - ALDEA NAZARETH"/>
    <x v="102"/>
    <s v="FUNDACIÓN PADRE SEMERIA"/>
    <s v="REM - RESIDENCIA PROTECCION PARA MAYORES CON PROGRAMA"/>
    <x v="1"/>
    <x v="0"/>
  </r>
  <r>
    <x v="11"/>
    <d v="2022-06-01T00:00:00"/>
    <x v="1"/>
    <n v="1131451"/>
    <s v="REM - HAGAMOSLO JUNTOS"/>
    <x v="103"/>
    <s v="CORPORACIÓN HOGAR DE MENORES CARDENAL JOSÉ MARÍA CARO"/>
    <s v="REM - RESIDENCIA PROTECCION PARA MAYORES CON PROGRAMA"/>
    <x v="1"/>
    <x v="0"/>
  </r>
  <r>
    <x v="11"/>
    <d v="2022-06-01T00:00:00"/>
    <x v="1"/>
    <n v="1132396"/>
    <s v="FAE - FUNDACIÓN DEM COLINA"/>
    <x v="9"/>
    <s v="FUNDACIÓN NACIONAL PARA LA DEFENSA ECOLOGICA DEL MENOR DE EDAD FUNDACIÓN (DEM)"/>
    <s v="FAE - PROGRAMA DE FAMILIA DE ACOGIDA ESPECIALIZADA"/>
    <x v="1"/>
    <x v="0"/>
  </r>
  <r>
    <x v="11"/>
    <d v="2022-06-01T00:00:00"/>
    <x v="1"/>
    <n v="1131342"/>
    <s v="REM - RENUEVO"/>
    <x v="104"/>
    <s v="O.N.G. RENUEVO"/>
    <s v="REM - RESIDENCIA PROTECCION PARA MAYORES CON PROGRAMA"/>
    <x v="1"/>
    <x v="0"/>
  </r>
  <r>
    <x v="11"/>
    <d v="2022-06-01T00:00:00"/>
    <x v="1"/>
    <n v="1132341"/>
    <s v="REM - KOINOMADELFIA"/>
    <x v="105"/>
    <s v="FUNDACIÓN KOINOMADELFIA"/>
    <s v="REM - RESIDENCIA PROTECCION PARA MAYORES CON PROGRAMA"/>
    <x v="1"/>
    <x v="0"/>
  </r>
  <r>
    <x v="11"/>
    <d v="2022-06-01T00:00:00"/>
    <x v="1"/>
    <n v="1132366"/>
    <s v="RDS - PEQUEÑO COTTOLENGO CERRILLOS"/>
    <x v="106"/>
    <s v="CONGREGACIÓN PEQUEÑA OBRA DE LA DIVINA PROVIDENCIA"/>
    <s v="RDS - RESIDENCIA CON DISCAPACIDAD SEVERA Y SITUACION DEPENDENCIA CON PROGRAMA PRE -PRD"/>
    <x v="1"/>
    <x v="0"/>
  </r>
  <r>
    <x v="11"/>
    <d v="2022-06-01T00:00:00"/>
    <x v="1"/>
    <n v="1131803"/>
    <s v="FAE - FAMILIA DE ACOGIDA ESPECIALIZADA"/>
    <x v="107"/>
    <s v="FUNDACIÓN CHILENA DE LA ADOPCIÓN"/>
    <s v="FAE - PROGRAMA DE FAMILIA DE ACOGIDA ESPECIALIZADA"/>
    <x v="1"/>
    <x v="0"/>
  </r>
  <r>
    <x v="11"/>
    <d v="2022-06-01T00:00:00"/>
    <x v="1"/>
    <n v="1132489"/>
    <s v="PRM - CIUDAD DEL NIÑO CERRILLOS"/>
    <x v="14"/>
    <s v="FUNDACIÓN CIUDAD DEL NIÑO EX CONSEJO DE DEFENSA DEL NIÑO"/>
    <s v="PRM - PROGRAMA ESPECIALIZADO EN MALTRATO"/>
    <x v="1"/>
    <x v="0"/>
  </r>
  <r>
    <x v="11"/>
    <d v="2022-06-01T00:00:00"/>
    <x v="1"/>
    <n v="1132589"/>
    <s v="FAE - CONCHALÍ"/>
    <x v="44"/>
    <s v="CORPORACIÓN DE OPORTUNIDAD Y ACCIÓN SOLIDARIA OPCIÓN"/>
    <s v="FAE - PROGRAMA DE FAMILIA DE ACOGIDA ESPECIALIZADA"/>
    <x v="1"/>
    <x v="0"/>
  </r>
  <r>
    <x v="11"/>
    <d v="2022-07-01T00:00:00"/>
    <x v="1"/>
    <n v="1132346"/>
    <s v="REM - HOGAR DE NIÑAS QUILLAHUA"/>
    <x v="108"/>
    <s v="FUNDACIÓN PAICAVI"/>
    <s v="REM - RESIDENCIA PROTECCION PARA MAYORES CON PROGRAMA"/>
    <x v="0"/>
    <x v="0"/>
  </r>
  <r>
    <x v="11"/>
    <d v="2022-07-01T00:00:00"/>
    <x v="1"/>
    <n v="1132403"/>
    <s v="FAE - HELLEN KELLER LA PINTANA"/>
    <x v="101"/>
    <s v="CORPORACIÓN EDUCACIONAL Y ASISTENCIAL HELLEN KELLER"/>
    <s v="FAE - PROGRAMA DE FAMILIA DE ACOGIDA ESPECIALIZADA"/>
    <x v="0"/>
    <x v="0"/>
  </r>
  <r>
    <x v="11"/>
    <d v="2022-07-01T00:00:00"/>
    <x v="1"/>
    <n v="1132473"/>
    <s v="PAS - SANTIAGO"/>
    <x v="44"/>
    <s v="CORPORACIÓN DE OPORTUNIDAD Y ACCIÓN SOLIDARIA OPCIÓN"/>
    <s v="PAS - PROGRAMA ESPECIALIZADO PARA AGRESORES SEXUALES"/>
    <x v="0"/>
    <x v="0"/>
  </r>
  <r>
    <x v="11"/>
    <d v="2022-07-01T00:00:00"/>
    <x v="1"/>
    <n v="1132443"/>
    <s v="FAE - ADRA LA FLORIDA"/>
    <x v="26"/>
    <s v="AGENCIA ADVENTISTA DE DESARROLLO Y RECURSOS ASISTENCIALES (ADRA CHILE)"/>
    <s v="FAE - PROGRAMA DE FAMILIA DE ACOGIDA ESPECIALIZADA"/>
    <x v="0"/>
    <x v="0"/>
  </r>
  <r>
    <x v="11"/>
    <d v="2022-07-01T00:00:00"/>
    <x v="1"/>
    <n v="1132591"/>
    <s v="FAE - FUNDACIÓN DEM PUENTE ALTO II"/>
    <x v="9"/>
    <s v="FUNDACIÓN NACIONAL PARA LA DEFENSA ECOLOGICA DEL MENOR DE EDAD FUNDACIÓN (DEM)"/>
    <s v="FAE - PROGRAMA DE FAMILIA DE ACOGIDA ESPECIALIZADA"/>
    <x v="0"/>
    <x v="0"/>
  </r>
  <r>
    <x v="11"/>
    <d v="2022-07-01T00:00:00"/>
    <x v="1"/>
    <n v="1132369"/>
    <s v="REM - NUESTRA SEÑORA DEL CAMINO"/>
    <x v="23"/>
    <s v="SOCIEDAD DE ASISTENCIA Y CAPACITACIÓN (ANTES DENOMINADA SOCIEDAD PROTECTORA DE LA INFANCIA)"/>
    <s v="REM - RESIDENCIA PROTECCION PARA MAYORES CON PROGRAMA"/>
    <x v="0"/>
    <x v="0"/>
  </r>
  <r>
    <x v="11"/>
    <d v="2022-07-01T00:00:00"/>
    <x v="0"/>
    <n v="1132376"/>
    <s v="RDS - HOGAR SAN RICARDO"/>
    <x v="98"/>
    <s v="CORPORACIÓN OBRA DON GUANELLA"/>
    <s v="RDS - RESIDENCIA CON DISCAPACIDAD SEVERA Y SITUACION DEPENDENCIA CON PROGRAMA PRE -PRD"/>
    <x v="0"/>
    <x v="0"/>
  </r>
  <r>
    <x v="11"/>
    <d v="2022-07-01T00:00:00"/>
    <x v="3"/>
    <n v="1132265"/>
    <s v="RMA - RESIDENCIA DE PROTECCIÓN LAZOS"/>
    <x v="7"/>
    <s v="CORPORACIÓN ACOGIDA"/>
    <s v="RMA - RESIDENCIA PROTECCION PARA MADRES ADOLESCENTES CON PROGRAMA"/>
    <x v="0"/>
    <x v="0"/>
  </r>
  <r>
    <x v="11"/>
    <d v="2022-08-01T00:00:00"/>
    <x v="1"/>
    <n v="1132662"/>
    <s v="RVA - EL ENCUENTRO"/>
    <x v="102"/>
    <s v="FUNDACIÓN PADRE SEMERIA"/>
    <s v="RVA - RESIDENCIA DE VIDA FAMILIAR PARA ADOLESCENTES"/>
    <x v="1"/>
    <x v="0"/>
  </r>
  <r>
    <x v="11"/>
    <d v="2022-08-01T00:00:00"/>
    <x v="1"/>
    <n v="1132357"/>
    <s v="REM - VILLA JORGE YARUR BANNA"/>
    <x v="109"/>
    <s v="CORPORACIÓN DEMOS UNA OPORTUNIDAD AL MENOR O CRÉDITO AL MENOR"/>
    <s v="REM - RESIDENCIA PROTECCION PARA MAYORES CON PROGRAMA"/>
    <x v="1"/>
    <x v="0"/>
  </r>
  <r>
    <x v="11"/>
    <d v="2022-08-01T00:00:00"/>
    <x v="1"/>
    <n v="1132433"/>
    <s v="FAE - ADRA RENCA"/>
    <x v="26"/>
    <s v="AGENCIA ADVENTISTA DE DESARROLLO Y RECURSOS ASISTENCIALES (ADRA CHILE)"/>
    <s v="FAE - PROGRAMA DE FAMILIA DE ACOGIDA ESPECIALIZADA"/>
    <x v="1"/>
    <x v="0"/>
  </r>
  <r>
    <x v="11"/>
    <d v="2022-08-01T00:00:00"/>
    <x v="1"/>
    <n v="1131057"/>
    <s v="RPM - HOGAR ALDEA MIS AMIGOS"/>
    <x v="110"/>
    <s v="FUNDACIÓN MIS AMIGOS"/>
    <s v="RPM - RESIDENCIA DE PROTECCIÓN PARA MAYORES"/>
    <x v="1"/>
    <x v="0"/>
  </r>
  <r>
    <x v="11"/>
    <d v="2022-08-01T00:00:00"/>
    <x v="1"/>
    <n v="1132605"/>
    <s v="RLP - HOGAR DE NIÑOS KOINOMADELFIA"/>
    <x v="105"/>
    <s v="FUNDACIÓN KOINOMADELFIA"/>
    <s v="RLP - RESIDENCIA DE PROTECCIÓN PARA LACTANTES Y PREESCOLARES (con Programa)"/>
    <x v="1"/>
    <x v="0"/>
  </r>
  <r>
    <x v="11"/>
    <d v="2022-08-01T00:00:00"/>
    <x v="1"/>
    <n v="1132600"/>
    <s v="REM - ACOGEME SAN JOSÉ"/>
    <x v="3"/>
    <s v="MARÍA AYUDA CORPORACIÓN DE BENEFICENCIA"/>
    <s v="REM - RESIDENCIA PROTECCION PARA MAYORES CON PROGRAMA"/>
    <x v="1"/>
    <x v="0"/>
  </r>
  <r>
    <x v="11"/>
    <d v="2022-08-01T00:00:00"/>
    <x v="1"/>
    <n v="1132314"/>
    <s v="REM - ALDEAS INFANTILES SOS PILLAN"/>
    <x v="4"/>
    <s v="ALDEAS INFANTILES S.O.S. CHILE"/>
    <s v="REM - RESIDENCIA PROTECCION PARA MAYORES CON PROGRAMA"/>
    <x v="1"/>
    <x v="0"/>
  </r>
  <r>
    <x v="11"/>
    <d v="2022-08-01T00:00:00"/>
    <x v="1"/>
    <n v="1132646"/>
    <s v="RVA - LA MINGA"/>
    <x v="73"/>
    <s v="FUNDACIÓN ESTUDIO PARA UN HERMANO EDUCERE"/>
    <s v="RVA - RESIDENCIA DE VIDA FAMILIAR PARA ADOLESCENTES"/>
    <x v="1"/>
    <x v="0"/>
  </r>
  <r>
    <x v="11"/>
    <d v="2022-08-01T00:00:00"/>
    <x v="1"/>
    <n v="1132388"/>
    <s v="FAE - BUIN"/>
    <x v="9"/>
    <s v="FUNDACIÓN NACIONAL PARA LA DEFENSA ECOLOGICA DEL MENOR DE EDAD FUNDACIÓN (DEM)"/>
    <s v="FAE - PROGRAMA DE FAMILIA DE ACOGIDA ESPECIALIZADA"/>
    <x v="1"/>
    <x v="0"/>
  </r>
  <r>
    <x v="11"/>
    <d v="2022-08-01T00:00:00"/>
    <x v="1"/>
    <n v="1132312"/>
    <s v="REM - ALDEAS INFANTILES SOS ÑUÑOHUE"/>
    <x v="4"/>
    <s v="ALDEAS INFANTILES S.O.S. CHILE"/>
    <s v="REM - RESIDENCIA PROTECCION PARA MAYORES CON PROGRAMA"/>
    <x v="1"/>
    <x v="0"/>
  </r>
  <r>
    <x v="11"/>
    <d v="2022-08-01T00:00:00"/>
    <x v="1"/>
    <n v="1132593"/>
    <s v="FAE - FUNDACIÓN DEM PUENTE ALTO I"/>
    <x v="9"/>
    <s v="FUNDACIÓN NACIONAL PARA LA DEFENSA ECOLOGICA DEL MENOR DE EDAD FUNDACIÓN (DEM)"/>
    <s v="FAE - PROGRAMA DE FAMILIA DE ACOGIDA ESPECIALIZADA"/>
    <x v="1"/>
    <x v="0"/>
  </r>
  <r>
    <x v="11"/>
    <d v="2022-08-01T00:00:00"/>
    <x v="1"/>
    <n v="1132431"/>
    <s v="FAE - ADRA PEDRO AGUIRRE CERDA"/>
    <x v="26"/>
    <s v="AGENCIA ADVENTISTA DE DESARROLLO Y RECURSOS ASISTENCIALES (ADRA CHILE)"/>
    <s v="FAE - PROGRAMA DE FAMILIA DE ACOGIDA ESPECIALIZADA"/>
    <x v="1"/>
    <x v="0"/>
  </r>
  <r>
    <x v="11"/>
    <d v="2022-08-01T00:00:00"/>
    <x v="1"/>
    <n v="1132435"/>
    <s v="FAE - ADRA SAN RAMÓN"/>
    <x v="26"/>
    <s v="AGENCIA ADVENTISTA DE DESARROLLO Y RECURSOS ASISTENCIALES (ADRA CHILE)"/>
    <s v="FAE - PROGRAMA DE FAMILIA DE ACOGIDA ESPECIALIZADA"/>
    <x v="1"/>
    <x v="0"/>
  </r>
  <r>
    <x v="11"/>
    <d v="2022-08-01T00:00:00"/>
    <x v="1"/>
    <n v="1132343"/>
    <s v="RVA - NUESTRA SEÑORA DE LAS MERCEDES"/>
    <x v="23"/>
    <s v="SOCIEDAD DE ASISTENCIA Y CAPACITACIÓN (ANTES DENOMINADA SOCIEDAD PROTECTORA DE LA INFANCIA)"/>
    <s v="RVA - RESIDENCIA DE VIDA FAMILIAR PARA ADOLESCENTES"/>
    <x v="1"/>
    <x v="0"/>
  </r>
  <r>
    <x v="11"/>
    <d v="2022-08-01T00:00:00"/>
    <x v="1"/>
    <n v="1132398"/>
    <s v="FAE - FUNDACIÓN DEM TALAGANTE"/>
    <x v="9"/>
    <s v="FUNDACIÓN NACIONAL PARA LA DEFENSA ECOLOGICA DEL MENOR DE EDAD FUNDACIÓN (DEM)"/>
    <s v="FAE - PROGRAMA DE FAMILIA DE ACOGIDA ESPECIALIZADA"/>
    <x v="1"/>
    <x v="0"/>
  </r>
  <r>
    <x v="11"/>
    <d v="2022-08-01T00:00:00"/>
    <x v="1"/>
    <n v="1132574"/>
    <s v="REM - SANTA MARÍA"/>
    <x v="3"/>
    <s v="MARÍA AYUDA CORPORACIÓN DE BENEFICENCIA"/>
    <s v="REM - RESIDENCIA PROTECCION PARA MAYORES CON PROGRAMA"/>
    <x v="1"/>
    <x v="0"/>
  </r>
  <r>
    <x v="11"/>
    <d v="2022-08-01T00:00:00"/>
    <x v="1"/>
    <n v="1132490"/>
    <s v="PEC - JUEGATELA RENCA"/>
    <x v="111"/>
    <s v="CORPORACIÓN INTEGRAL EDUCATIVA Y SOCIAL PARA EL DESARROLLO DE LA COMUNIDAD"/>
    <s v="PEC - PROGRAMA ESPECIALIZADO EN NIÑOS DE LA CALLE"/>
    <x v="1"/>
    <x v="0"/>
  </r>
  <r>
    <x v="11"/>
    <d v="2022-08-01T00:00:00"/>
    <x v="1"/>
    <n v="1132650"/>
    <s v="PEE - ESCI SANTIAGO"/>
    <x v="44"/>
    <s v="CORPORACIÓN DE OPORTUNIDAD Y ACCIÓN SOLIDARIA OPCIÓN"/>
    <s v="PEE - PROGRAMA EXPLOTACIÓN SEXUAL"/>
    <x v="1"/>
    <x v="0"/>
  </r>
  <r>
    <x v="11"/>
    <d v="2022-08-01T00:00:00"/>
    <x v="1"/>
    <n v="1132612"/>
    <s v="PIE - MELIPILLA CREA EQUIDAD"/>
    <x v="68"/>
    <s v="FUNDACIÓN CREA EQUIDAD"/>
    <s v="PIE - PROGRAMA DE INTERVENCION ESPECIALIZADA"/>
    <x v="1"/>
    <x v="0"/>
  </r>
  <r>
    <x v="11"/>
    <d v="2022-08-01T00:00:00"/>
    <x v="1"/>
    <n v="1132390"/>
    <s v="FAE - SAN BERNARDO"/>
    <x v="9"/>
    <s v="FUNDACIÓN NACIONAL PARA LA DEFENSA ECOLOGICA DEL MENOR DE EDAD FUNDACIÓN (DEM)"/>
    <s v="FAE - PROGRAMA DE FAMILIA DE ACOGIDA ESPECIALIZADA"/>
    <x v="1"/>
    <x v="0"/>
  </r>
  <r>
    <x v="11"/>
    <d v="2022-08-01T00:00:00"/>
    <x v="1"/>
    <n v="1132427"/>
    <s v="FAE - ADRA MELIPILLA"/>
    <x v="26"/>
    <s v="AGENCIA ADVENTISTA DE DESARROLLO Y RECURSOS ASISTENCIALES (ADRA CHILE)"/>
    <s v="FAE - PROGRAMA DE FAMILIA DE ACOGIDA ESPECIALIZADA"/>
    <x v="1"/>
    <x v="0"/>
  </r>
  <r>
    <x v="11"/>
    <d v="2022-08-01T00:00:00"/>
    <x v="1"/>
    <n v="1132459"/>
    <s v="PAD - LOS ALMENDROS"/>
    <x v="5"/>
    <s v="FUNDACIÓN DE AYUDA AL NIÑO LIMITADO (COANIL)"/>
    <s v="PAD - PROGRAMA DE PROTECCIÓN AMBULATORIA CON DISCAPACIDAD GRAVE O PROFUNDA"/>
    <x v="1"/>
    <x v="0"/>
  </r>
  <r>
    <x v="11"/>
    <d v="2022-08-01T00:00:00"/>
    <x v="1"/>
    <n v="1132474"/>
    <s v="PPF - DEM SAN BERNARDO"/>
    <x v="9"/>
    <s v="FUNDACIÓN NACIONAL PARA LA DEFENSA ECOLOGICA DEL MENOR DE EDAD FUNDACIÓN (DEM)"/>
    <s v="PPF - PROGRAMA DE PREVENCIÓN FOCALIZADA"/>
    <x v="1"/>
    <x v="0"/>
  </r>
  <r>
    <x v="11"/>
    <d v="2022-08-01T00:00:00"/>
    <x v="1"/>
    <n v="1132578"/>
    <s v="REM - CASA CARIDAD DON ORIONE"/>
    <x v="112"/>
    <s v="CONGREGACIÓN PEQUEÑAS HERMANAS MISIONERAS DE LA CARIDAD DON ORIONE"/>
    <s v="REM - RESIDENCIA PROTECCION PARA MAYORES CON PROGRAMA"/>
    <x v="1"/>
    <x v="0"/>
  </r>
  <r>
    <x v="11"/>
    <d v="2022-08-01T00:00:00"/>
    <x v="1"/>
    <n v="1132348"/>
    <s v="REM - CASAS FAMILIARES SAN JOSÉ"/>
    <x v="113"/>
    <s v="FUNDACIÓN DE BENEFICENCIA HOGAR DE NIÑOS SAN JOSÉ"/>
    <s v="REM - RESIDENCIA PROTECCION PARA MAYORES CON PROGRAMA"/>
    <x v="1"/>
    <x v="0"/>
  </r>
  <r>
    <x v="11"/>
    <d v="2022-08-01T00:00:00"/>
    <x v="1"/>
    <n v="1131974"/>
    <s v="PRI - SANTIAGO"/>
    <x v="44"/>
    <s v="CORPORACIÓN DE OPORTUNIDAD Y ACCIÓN SOLIDARIA OPCIÓN"/>
    <s v="PRI - PROGRAMA INTERVENCIÓN Y PREPARACIÓN PARA LA INTEGRACION DE NIÑOS EN FAMILIA ALTERNATIVA"/>
    <x v="1"/>
    <x v="0"/>
  </r>
  <r>
    <x v="11"/>
    <d v="2022-08-01T00:00:00"/>
    <x v="1"/>
    <n v="1132488"/>
    <s v="PRM - CIUDAD DEL NIÑO QUILICURA"/>
    <x v="14"/>
    <s v="FUNDACIÓN CIUDAD DEL NIÑO EX CONSEJO DE DEFENSA DEL NIÑO"/>
    <s v="PRM - PROGRAMA ESPECIALIZADO EN MALTRATO"/>
    <x v="1"/>
    <x v="0"/>
  </r>
  <r>
    <x v="11"/>
    <d v="2022-08-01T00:00:00"/>
    <x v="1"/>
    <n v="1132405"/>
    <s v="PAS - SAN MIGUEL"/>
    <x v="44"/>
    <s v="CORPORACIÓN DE OPORTUNIDAD Y ACCIÓN SOLIDARIA OPCIÓN"/>
    <s v="PAS - PROGRAMA ESPECIALIZADO PARA AGRESORES SEXUALES"/>
    <x v="1"/>
    <x v="0"/>
  </r>
  <r>
    <x v="11"/>
    <d v="2022-08-01T00:00:00"/>
    <x v="1"/>
    <n v="1132518"/>
    <s v="PIE - LA CISTERNA"/>
    <x v="44"/>
    <s v="CORPORACIÓN DE OPORTUNIDAD Y ACCIÓN SOLIDARIA OPCIÓN"/>
    <s v="PIE - PROGRAMA DE INTERVENCION ESPECIALIZADA"/>
    <x v="1"/>
    <x v="0"/>
  </r>
  <r>
    <x v="11"/>
    <d v="2022-08-01T00:00:00"/>
    <x v="1"/>
    <n v="1132371"/>
    <s v="PEE - CIUDAD DEL NIÑO PUDAHUEL"/>
    <x v="14"/>
    <s v="FUNDACIÓN CIUDAD DEL NIÑO EX CONSEJO DE DEFENSA DEL NIÑO"/>
    <s v="PEE - PROGRAMA EXPLOTACIÓN SEXUAL"/>
    <x v="1"/>
    <x v="0"/>
  </r>
  <r>
    <x v="11"/>
    <d v="2022-08-01T00:00:00"/>
    <x v="1"/>
    <n v="1131896"/>
    <s v="PDE - CREA CAPACIDADES ESTACIÓN CENTRAL"/>
    <x v="68"/>
    <s v="FUNDACIÓN CREA EQUIDAD"/>
    <s v="PDE - PROGRAMA DE REINSERCION EDUCATIVA (24 H)"/>
    <x v="1"/>
    <x v="0"/>
  </r>
  <r>
    <x v="11"/>
    <d v="2022-08-01T00:00:00"/>
    <x v="1"/>
    <n v="1132500"/>
    <s v="PEC - PADRE RODRIGO CARRANZA"/>
    <x v="114"/>
    <s v="FUNDACIÓN VIDA COMPARTIDA"/>
    <s v="PEC - PROGRAMA ESPECIALIZADO EN NIÑOS DE LA CALLE"/>
    <x v="0"/>
    <x v="0"/>
  </r>
  <r>
    <x v="11"/>
    <d v="2022-08-01T00:00:00"/>
    <x v="1"/>
    <n v="1132461"/>
    <s v="PPF - ARTE JOVEN MAIPU"/>
    <x v="115"/>
    <s v="ORGANIZACIÓN NO GUBERNAMENTAL DE DESARROLLO DEL JOVEN Y SU FAMILIA SURCOS"/>
    <s v="PPF - PROGRAMA DE PREVENCIÓN FOCALIZADA"/>
    <x v="1"/>
    <x v="0"/>
  </r>
  <r>
    <x v="11"/>
    <d v="2022-08-01T00:00:00"/>
    <x v="1"/>
    <n v="1132437"/>
    <s v="FAE - ADRA SAN MIGUEL"/>
    <x v="26"/>
    <s v="AGENCIA ADVENTISTA DE DESARROLLO Y RECURSOS ASISTENCIALES (ADRA CHILE)"/>
    <s v="FAE - PROGRAMA DE FAMILIA DE ACOGIDA ESPECIALIZADA"/>
    <x v="1"/>
    <x v="0"/>
  </r>
  <r>
    <x v="11"/>
    <d v="2022-08-01T00:00:00"/>
    <x v="1"/>
    <n v="1132401"/>
    <s v="FAE - HELLEN KELLER EL BOSQUE"/>
    <x v="101"/>
    <s v="CORPORACIÓN EDUCACIONAL Y ASISTENCIAL HELLEN KELLER"/>
    <s v="FAE - PROGRAMA DE FAMILIA DE ACOGIDA ESPECIALIZADA"/>
    <x v="1"/>
    <x v="0"/>
  </r>
  <r>
    <x v="11"/>
    <d v="2022-08-01T00:00:00"/>
    <x v="1"/>
    <n v="1132403"/>
    <s v="FAE - HELLEN KELLER LA PINTANA"/>
    <x v="101"/>
    <s v="CORPORACIÓN EDUCACIONAL Y ASISTENCIAL HELLEN KELLER"/>
    <s v="FAE - PROGRAMA DE FAMILIA DE ACOGIDA ESPECIALIZADA"/>
    <x v="1"/>
    <x v="0"/>
  </r>
  <r>
    <x v="11"/>
    <d v="2022-08-01T00:00:00"/>
    <x v="1"/>
    <n v="1132392"/>
    <s v="FAE - MAIPU CERRILLOS"/>
    <x v="9"/>
    <s v="FUNDACIÓN NACIONAL PARA LA DEFENSA ECOLOGICA DEL MENOR DE EDAD FUNDACIÓN (DEM)"/>
    <s v="FAE - PROGRAMA DE FAMILIA DE ACOGIDA ESPECIALIZADA"/>
    <x v="1"/>
    <x v="0"/>
  </r>
  <r>
    <x v="11"/>
    <d v="2022-08-01T00:00:00"/>
    <x v="1"/>
    <n v="1132394"/>
    <s v="FAE - MAIPU"/>
    <x v="9"/>
    <s v="FUNDACIÓN NACIONAL PARA LA DEFENSA ECOLOGICA DEL MENOR DE EDAD FUNDACIÓN (DEM)"/>
    <s v="FAE - PROGRAMA DE FAMILIA DE ACOGIDA ESPECIALIZADA"/>
    <x v="1"/>
    <x v="0"/>
  </r>
  <r>
    <x v="11"/>
    <d v="2022-08-01T00:00:00"/>
    <x v="1"/>
    <n v="1132431"/>
    <s v="FAE - ADRA PEDRO AGUIRRE CERDA"/>
    <x v="26"/>
    <s v="AGENCIA ADVENTISTA DE DESARROLLO Y RECURSOS ASISTENCIALES (ADRA CHILE)"/>
    <s v="FAE - PROGRAMA DE FAMILIA DE ACOGIDA ESPECIALIZADA"/>
    <x v="1"/>
    <x v="0"/>
  </r>
  <r>
    <x v="11"/>
    <d v="2022-08-01T00:00:00"/>
    <x v="1"/>
    <n v="1132435"/>
    <s v="FAE - ADRA SAN RAMÓN"/>
    <x v="26"/>
    <s v="AGENCIA ADVENTISTA DE DESARROLLO Y RECURSOS ASISTENCIALES (ADRA CHILE)"/>
    <s v="FAE - PROGRAMA DE FAMILIA DE ACOGIDA ESPECIALIZADA"/>
    <x v="1"/>
    <x v="0"/>
  </r>
  <r>
    <x v="11"/>
    <d v="2022-09-01T00:00:00"/>
    <x v="1"/>
    <n v="1132398"/>
    <s v="FAE - FUNDACIÓN DEM TALAGANTE"/>
    <x v="9"/>
    <s v="FUNDACIÓN NACIONAL PARA LA DEFENSA ECOLOGICA DEL MENOR DE EDAD FUNDACIÓN (DEM)"/>
    <s v="FAE - PROGRAMA DE FAMILIA DE ACOGIDA ESPECIALIZADA"/>
    <x v="1"/>
    <x v="0"/>
  </r>
  <r>
    <x v="11"/>
    <d v="2022-09-01T00:00:00"/>
    <x v="1"/>
    <n v="1132572"/>
    <s v="DAM - JUSTICIA"/>
    <x v="12"/>
    <s v="FUNDACIÓN PRODERE"/>
    <s v="DAM - DIAGNÓSTICO"/>
    <x v="1"/>
    <x v="0"/>
  </r>
  <r>
    <x v="11"/>
    <d v="2022-09-01T00:00:00"/>
    <x v="1"/>
    <n v="1132439"/>
    <s v="FAE - ADRA ESTACIÓN CENTRAL"/>
    <x v="26"/>
    <s v="AGENCIA ADVENTISTA DE DESARROLLO Y RECURSOS ASISTENCIALES (ADRA CHILE)"/>
    <s v="FAE - PROGRAMA DE FAMILIA DE ACOGIDA ESPECIALIZADA"/>
    <x v="1"/>
    <x v="0"/>
  </r>
  <r>
    <x v="11"/>
    <d v="2022-09-01T00:00:00"/>
    <x v="1"/>
    <n v="1132443"/>
    <s v="FAE - ADRA LA FLORIDA"/>
    <x v="26"/>
    <s v="AGENCIA ADVENTISTA DE DESARROLLO Y RECURSOS ASISTENCIALES (ADRA CHILE)"/>
    <s v="FAE - PROGRAMA DE FAMILIA DE ACOGIDA ESPECIALIZADA"/>
    <x v="1"/>
    <x v="0"/>
  </r>
  <r>
    <x v="11"/>
    <d v="2022-09-01T00:00:00"/>
    <x v="1"/>
    <n v="1132353"/>
    <s v="FAE - ADRA RECOLETA 2"/>
    <x v="26"/>
    <s v="AGENCIA ADVENTISTA DE DESARROLLO Y RECURSOS ASISTENCIALES (ADRA CHILE)"/>
    <s v="FAE - PROGRAMA DE FAMILIA DE ACOGIDA ESPECIALIZADA"/>
    <x v="1"/>
    <x v="0"/>
  </r>
  <r>
    <x v="11"/>
    <d v="2022-10-01T00:00:00"/>
    <x v="1"/>
    <n v="1132533"/>
    <s v="PPF - ACUARELA"/>
    <x v="116"/>
    <s v="ASOCIACIÓN COMUNITA PAPA GIOVANNI XXIII"/>
    <s v="PPF - PROGRAMA DE PREVENCIÓN FOCALIZADA"/>
    <x v="0"/>
    <x v="0"/>
  </r>
  <r>
    <x v="11"/>
    <d v="2022-10-01T00:00:00"/>
    <x v="1"/>
    <n v="1132593"/>
    <s v="FAE - FUNDACIÓN DEM PUENTE ALTO I"/>
    <x v="9"/>
    <s v="FUNDACIÓN NACIONAL PARA LA DEFENSA ECOLOGICA DEL MENOR DE EDAD FUNDACIÓN (DEM)"/>
    <s v="FAE - PROGRAMA DE FAMILIA DE ACOGIDA ESPECIALIZADA"/>
    <x v="1"/>
    <x v="0"/>
  </r>
  <r>
    <x v="11"/>
    <d v="2022-10-01T00:00:00"/>
    <x v="1"/>
    <n v="1132602"/>
    <s v="RLP - MISIÓN DE MARÍA"/>
    <x v="96"/>
    <s v="CORPORACIÓN MISIÓN DE MARÍA"/>
    <s v="RLP - RESIDENCIA DE PROTECCIÓN PARA LACTANTES Y PREESCOLARES (con Programa)"/>
    <x v="1"/>
    <x v="0"/>
  </r>
  <r>
    <x v="11"/>
    <d v="2022-10-01T00:00:00"/>
    <x v="1"/>
    <n v="1132339"/>
    <s v="RLP - CASA DE ACOGIDA GRADA"/>
    <x v="95"/>
    <s v="ORGANIZACIÓN NO GUBERNAMENTAL DE DESARROLLO CORPORACIÓN DE APOYO AL DESARROLL AUTOGESTIONADO GRADA"/>
    <s v="RLP - RESIDENCIA DE PROTECCIÓN PARA LACTANTES Y PREESCOLARES (con Programa)"/>
    <x v="1"/>
    <x v="0"/>
  </r>
  <r>
    <x v="11"/>
    <d v="2022-10-01T00:00:00"/>
    <x v="1"/>
    <n v="1132662"/>
    <s v="RVA - EL ENCUENTRO"/>
    <x v="102"/>
    <s v="FUNDACIÓN PADRE SEMERIA"/>
    <s v="RVA - RESIDENCIA DE VIDA FAMILIAR PARA ADOLESCENTES"/>
    <x v="1"/>
    <x v="0"/>
  </r>
  <r>
    <x v="11"/>
    <d v="2022-10-01T00:00:00"/>
    <x v="1"/>
    <n v="1132316"/>
    <s v="REM - ALDEA NAZARETH"/>
    <x v="102"/>
    <s v="FUNDACIÓN PADRE SEMERIA"/>
    <s v="REM - RESIDENCIA PROTECCION PARA MAYORES CON PROGRAMA"/>
    <x v="1"/>
    <x v="0"/>
  </r>
  <r>
    <x v="11"/>
    <d v="2022-10-01T00:00:00"/>
    <x v="1"/>
    <n v="1132314"/>
    <s v="REM - ALDEAS INFANTILES SOS PILLAN"/>
    <x v="4"/>
    <s v="ALDEAS INFANTILES S.O.S. CHILE"/>
    <s v="REM - RESIDENCIA PROTECCION PARA MAYORES CON PROGRAMA"/>
    <x v="1"/>
    <x v="0"/>
  </r>
  <r>
    <x v="11"/>
    <d v="2022-10-01T00:00:00"/>
    <x v="1"/>
    <n v="1132433"/>
    <s v="FAE - ADRA RENCA"/>
    <x v="26"/>
    <s v="AGENCIA ADVENTISTA DE DESARROLLO Y RECURSOS ASISTENCIALES (ADRA CHILE)"/>
    <s v="FAE - PROGRAMA DE FAMILIA DE ACOGIDA ESPECIALIZADA"/>
    <x v="1"/>
    <x v="0"/>
  </r>
  <r>
    <x v="11"/>
    <d v="2022-10-01T00:00:00"/>
    <x v="1"/>
    <n v="1131974"/>
    <s v="PRI - SANTIAGO"/>
    <x v="44"/>
    <s v="CORPORACIÓN DE OPORTUNIDAD Y ACCIÓN SOLIDARIA OPCIÓN"/>
    <s v="PRI - PROGRAMA INTERVENCIÓN Y PREPARACIÓN PARA LA INTEGRACION DE NIÑOS EN FAMILIA ALTERNATIVA"/>
    <x v="1"/>
    <x v="0"/>
  </r>
  <r>
    <x v="11"/>
    <d v="2022-10-01T00:00:00"/>
    <x v="1"/>
    <n v="1132607"/>
    <s v="RLP - HOGAR CASA SANTA CATALINA"/>
    <x v="97"/>
    <s v="ONG DE DESARROLLO HOGAR SANTA CATALINA"/>
    <s v="RLP - RESIDENCIA DE PROTECCIÓN PARA LACTANTES Y PREESCOLARES (con Programa)"/>
    <x v="1"/>
    <x v="0"/>
  </r>
  <r>
    <x v="11"/>
    <d v="2022-11-01T00:00:00"/>
    <x v="1"/>
    <n v="1132312"/>
    <s v="REM - ALDEAS INFANTILES SOS ÑUÑOHUE"/>
    <x v="4"/>
    <s v="ALDEAS INFANTILES S.O.S. CHILE"/>
    <s v="REM - RESIDENCIA PROTECCION PARA MAYORES CON PROGRAMA"/>
    <x v="1"/>
    <x v="0"/>
  </r>
  <r>
    <x v="11"/>
    <d v="2022-11-01T00:00:00"/>
    <x v="1"/>
    <n v="1132390"/>
    <s v="FAE - SAN BERNARDO"/>
    <x v="9"/>
    <s v="FUNDACIÓN NACIONAL PARA LA DEFENSA ECOLOGICA DEL MENOR DE EDAD FUNDACIÓN (DEM)"/>
    <s v="FAE - PROGRAMA DE FAMILIA DE ACOGIDA ESPECIALIZADA"/>
    <x v="1"/>
    <x v="0"/>
  </r>
  <r>
    <x v="11"/>
    <d v="2022-11-01T00:00:00"/>
    <x v="1"/>
    <n v="1132589"/>
    <s v="FAE - CONCHALÍ"/>
    <x v="44"/>
    <s v="CORPORACIÓN DE OPORTUNIDAD Y ACCIÓN SOLIDARIA OPCIÓN"/>
    <s v="FAE - PROGRAMA DE FAMILIA DE ACOGIDA ESPECIALIZADA"/>
    <x v="1"/>
    <x v="0"/>
  </r>
  <r>
    <x v="11"/>
    <d v="2022-11-01T00:00:00"/>
    <x v="1"/>
    <n v="1132208"/>
    <s v="RLP - RESIDENCIA PARA PRE-ESCOLARES GUADALUPE ACOGE"/>
    <x v="92"/>
    <s v="FUNDACIÓN GUADALUPE ACOGE"/>
    <s v="RLP - RESIDENCIA DE PROTECCIÓN PARA LACTANTES Y PREESCOLARES (con Programa)"/>
    <x v="1"/>
    <x v="0"/>
  </r>
  <r>
    <x v="11"/>
    <d v="2022-11-01T00:00:00"/>
    <x v="1"/>
    <n v="1132396"/>
    <s v="FAE - FUNDACIÓN DEM COLINA"/>
    <x v="9"/>
    <s v="FUNDACIÓN NACIONAL PARA LA DEFENSA ECOLOGICA DEL MENOR DE EDAD FUNDACIÓN (DEM)"/>
    <s v="FAE - PROGRAMA DE FAMILIA DE ACOGIDA ESPECIALIZADA"/>
    <x v="1"/>
    <x v="0"/>
  </r>
  <r>
    <x v="11"/>
    <d v="2022-11-01T00:00:00"/>
    <x v="1"/>
    <n v="1132429"/>
    <s v="FAE - ADRA PEÑALOLEN"/>
    <x v="26"/>
    <s v="AGENCIA ADVENTISTA DE DESARROLLO Y RECURSOS ASISTENCIALES (ADRA CHILE)"/>
    <s v="FAE - PROGRAMA DE FAMILIA DE ACOGIDA ESPECIALIZADA"/>
    <x v="1"/>
    <x v="0"/>
  </r>
  <r>
    <x v="11"/>
    <d v="2022-11-01T00:00:00"/>
    <x v="1"/>
    <n v="1131994"/>
    <s v="RLP - HOGAR PREESCOLARES PLEYADES"/>
    <x v="94"/>
    <s v="FUNDACIÓN PLEYADES"/>
    <s v="RLP - RESIDENCIA DE PROTECCIÓN PARA LACTANTES Y PREESCOLARES (con Programa)"/>
    <x v="1"/>
    <x v="0"/>
  </r>
  <r>
    <x v="11"/>
    <d v="2022-11-01T00:00:00"/>
    <x v="1"/>
    <n v="1132646"/>
    <s v="RVA - LA MINGA"/>
    <x v="73"/>
    <s v="FUNDACIÓN ESTUDIO PARA UN HERMANO EDUCERE"/>
    <s v="RVA - RESIDENCIA DE VIDA FAMILIAR PARA ADOLESCENTES"/>
    <x v="1"/>
    <x v="0"/>
  </r>
  <r>
    <x v="11"/>
    <d v="2022-11-01T00:00:00"/>
    <x v="1"/>
    <n v="1132441"/>
    <s v="FAE - ADRA SANTIAGO 2"/>
    <x v="26"/>
    <s v="AGENCIA ADVENTISTA DE DESARROLLO Y RECURSOS ASISTENCIALES (ADRA CHILE)"/>
    <s v="FAE - PROGRAMA DE FAMILIA DE ACOGIDA ESPECIALIZADA"/>
    <x v="1"/>
    <x v="0"/>
  </r>
  <r>
    <x v="11"/>
    <d v="2022-11-01T00:00:00"/>
    <x v="1"/>
    <n v="1132269"/>
    <s v="RPE - RESIDENCIA MUNICIPAL DE RECOLETA"/>
    <x v="99"/>
    <s v="ILUSTRE MUNICIPALIDAD DE RECOLETA"/>
    <s v="RPE - RESIDENCIA ESPECIALIZADAS DE PROTECCIÓN"/>
    <x v="1"/>
    <x v="0"/>
  </r>
  <r>
    <x v="11"/>
    <d v="2022-11-01T00:00:00"/>
    <x v="1"/>
    <n v="1132341"/>
    <s v="REM - KOINOMADELFIA"/>
    <x v="105"/>
    <s v="FUNDACIÓN KOINOMADELFIA"/>
    <s v="REM - RESIDENCIA PROTECCION PARA MAYORES CON PROGRAMA"/>
    <x v="1"/>
    <x v="0"/>
  </r>
  <r>
    <x v="11"/>
    <d v="2022-11-01T00:00:00"/>
    <x v="1"/>
    <n v="1132605"/>
    <s v="RLP - HOGAR DE NIÑOS KOINOMADELFIA"/>
    <x v="105"/>
    <s v="FUNDACIÓN KOINOMADELFIA"/>
    <s v="RLP - RESIDENCIA DE PROTECCIÓN PARA LACTANTES Y PREESCOLARES (con Programa)"/>
    <x v="1"/>
    <x v="0"/>
  </r>
  <r>
    <x v="11"/>
    <d v="2022-11-01T00:00:00"/>
    <x v="1"/>
    <n v="1132638"/>
    <s v="FAE - ADRA SAN MIGUEL 2"/>
    <x v="26"/>
    <s v="AGENCIA ADVENTISTA DE DESARROLLO Y RECURSOS ASISTENCIALES (ADRA CHILE)"/>
    <s v="FAE - PROGRAMA DE FAMILIA DE ACOGIDA ESPECIALIZADA"/>
    <x v="1"/>
    <x v="0"/>
  </r>
  <r>
    <x v="11"/>
    <d v="2022-12-01T00:00:00"/>
    <x v="1"/>
    <n v="1132388"/>
    <s v="FAE - BUIN"/>
    <x v="9"/>
    <s v="FUNDACIÓN NACIONAL PARA LA DEFENSA ECOLOGICA DEL MENOR DE EDAD FUNDACIÓN (DEM)"/>
    <s v="FAE - PROGRAMA DE FAMILIA DE ACOGIDA ESPECIALIZADA"/>
    <x v="1"/>
    <x v="0"/>
  </r>
  <r>
    <x v="11"/>
    <d v="2022-12-01T00:00:00"/>
    <x v="1"/>
    <n v="1132578"/>
    <s v="REM - CASA CARIDAD DON ORIONE"/>
    <x v="112"/>
    <s v="CONGREGACIÓN PEQUEÑAS HERMANAS MISIONERAS DE LA CARIDAD DON ORIONE"/>
    <s v="REM - RESIDENCIA PROTECCION PARA MAYORES CON PROGRAMA"/>
    <x v="1"/>
    <x v="0"/>
  </r>
  <r>
    <x v="11"/>
    <d v="2022-12-01T00:00:00"/>
    <x v="1"/>
    <n v="1132372"/>
    <s v="RVA - MARURI"/>
    <x v="63"/>
    <s v="FUNDACIÓN DE BENEFICENCIA HOGAR DE CRISTO"/>
    <s v="RVA - RESIDENCIA DE VIDA FAMILIAR PARA ADOLESCENTES"/>
    <x v="0"/>
    <x v="0"/>
  </r>
  <r>
    <x v="11"/>
    <d v="2022-12-01T00:00:00"/>
    <x v="1"/>
    <n v="1131803"/>
    <s v="FAE - FAMILIA DE ACOGIDA ESPECIALIZADA"/>
    <x v="107"/>
    <s v="FUNDACIÓN CHILENA DE LA ADOPCIÓN"/>
    <s v="FAE - PROGRAMA DE FAMILIA DE ACOGIDA ESPECIALIZADA"/>
    <x v="1"/>
    <x v="0"/>
  </r>
  <r>
    <x v="11"/>
    <d v="2022-12-01T00:00:00"/>
    <x v="1"/>
    <n v="1132366"/>
    <s v="RDS - PEQUEÑO COTTOLENGO CERRILLOS"/>
    <x v="106"/>
    <s v="CONGREGACIÓN PEQUEÑA OBRA DE LA DIVINA PROVIDENCIA"/>
    <s v="RDS - RESIDENCIA CON DISCAPACIDAD SEVERA Y SITUACION DEPENDENCIA CON PROGRAMA PRE -PRD"/>
    <x v="1"/>
    <x v="0"/>
  </r>
  <r>
    <x v="11"/>
    <d v="2022-12-01T00:00:00"/>
    <x v="1"/>
    <n v="1132357"/>
    <s v="REM - VILLA JORGE YARUR BANNA"/>
    <x v="109"/>
    <s v="CORPORACIÓN DEMOS UNA OPORTUNIDAD AL MENOR O CRÉDITO AL MENOR"/>
    <s v="REM - RESIDENCIA PROTECCION PARA MAYORES CON PROGRAMA"/>
    <x v="1"/>
    <x v="0"/>
  </r>
  <r>
    <x v="11"/>
    <d v="2022-12-01T00:00:00"/>
    <x v="1"/>
    <n v="1131926"/>
    <s v="RLP - HOGAR SANTA BERNARDITA"/>
    <x v="93"/>
    <s v="FUNDACIÓN SAN JOSÉ PARA LA ADOPCIÓN FAMILIAR CRISTIANA"/>
    <s v="RLP - RESIDENCIA DE PROTECCIÓN PARA LACTANTES Y PREESCOLARES (con Programa)"/>
    <x v="1"/>
    <x v="0"/>
  </r>
  <r>
    <x v="11"/>
    <d v="2022-12-01T00:00:00"/>
    <x v="1"/>
    <n v="1132359"/>
    <s v="REM - HOGAR DE NIÑAS LA GRANJA"/>
    <x v="100"/>
    <s v="CORPORACIÓN IGLESIA ALIANZA CRISTIANA Y MISIONERA"/>
    <s v="REM - RESIDENCIA PROTECCION PARA MAYORES CON PROGRAMA"/>
    <x v="1"/>
    <x v="0"/>
  </r>
  <r>
    <x v="11"/>
    <d v="2022-12-01T00:00:00"/>
    <x v="1"/>
    <n v="1131451"/>
    <s v="REM - HAGAMOSLO JUNTOS"/>
    <x v="103"/>
    <s v="CORPORACIÓN HOGAR DE MENORES CARDENAL JOSÉ MARÍA CARO"/>
    <s v="REM - RESIDENCIA PROTECCION PARA MAYORES CON PROGRAMA"/>
    <x v="1"/>
    <x v="0"/>
  </r>
  <r>
    <x v="11"/>
    <d v="2022-12-01T00:00:00"/>
    <x v="1"/>
    <n v="1132350"/>
    <s v="REM - HOGAR DE NIÑOS RENUEVO"/>
    <x v="104"/>
    <s v="O.N.G. RENUEVO"/>
    <s v="REM - RESIDENCIA PROTECCION PARA MAYORES CON PROGRAMA"/>
    <x v="1"/>
    <x v="0"/>
  </r>
  <r>
    <x v="11"/>
    <d v="2022-12-01T00:00:00"/>
    <x v="1"/>
    <n v="1132343"/>
    <s v="RVA - NUESTRA SEÑORA DE LAS MERCEDES"/>
    <x v="23"/>
    <s v="SOCIEDAD DE ASISTENCIA Y CAPACITACIÓN (ANTES DENOMINADA SOCIEDAD PROTECTORA DE LA INFANCIA)"/>
    <s v="RVA - RESIDENCIA DE VIDA FAMILIAR PARA ADOLESCENTES"/>
    <x v="1"/>
    <x v="0"/>
  </r>
  <r>
    <x v="11"/>
    <d v="2022-12-01T00:00:00"/>
    <x v="1"/>
    <n v="1132369"/>
    <s v="REM - NUESTRA SEÑORA DEL CAMINO"/>
    <x v="23"/>
    <s v="SOCIEDAD DE ASISTENCIA Y CAPACITACIÓN (ANTES DENOMINADA SOCIEDAD PROTECTORA DE LA INFANCIA)"/>
    <s v="REM - RESIDENCIA PROTECCION PARA MAYORES CON PROGRAMA"/>
    <x v="1"/>
    <x v="0"/>
  </r>
  <r>
    <x v="11"/>
    <d v="2022-12-01T00:00:00"/>
    <x v="1"/>
    <n v="1132319"/>
    <s v="RDS - RESIDENCIA LAS AZUCENAS"/>
    <x v="5"/>
    <s v="FUNDACIÓN DE AYUDA AL NIÑO LIMITADO (COANIL)"/>
    <s v="RDS - RESIDENCIA CON DISCAPACIDAD SEVERA Y SITUACION DEPENDENCIA CON PROGRAMA PRE -PRD"/>
    <x v="1"/>
    <x v="0"/>
  </r>
  <r>
    <x v="11"/>
    <d v="2022-12-01T00:00:00"/>
    <x v="1"/>
    <n v="1132459"/>
    <s v="PAD - LOS ALMENDROS"/>
    <x v="5"/>
    <s v="FUNDACIÓN DE AYUDA AL NIÑO LIMITADO (COANIL)"/>
    <s v="PAD - PROGRAMA DE PROTECCIÓN AMBULATORIA CON DISCAPACIDAD GRAVE O PROFUNDA"/>
    <x v="1"/>
    <x v="0"/>
  </r>
  <r>
    <x v="11"/>
    <d v="2022-12-01T00:00:00"/>
    <x v="1"/>
    <n v="1131057"/>
    <s v="RPM - HOGAR ALDEA MIS AMIGOS"/>
    <x v="110"/>
    <s v="FUNDACIÓN MIS AMIGOS"/>
    <s v="RPM - RESIDENCIA DE PROTECCIÓN PARA MAYORES"/>
    <x v="1"/>
    <x v="0"/>
  </r>
  <r>
    <x v="11"/>
    <d v="2022-12-01T00:00:00"/>
    <x v="1"/>
    <n v="1132346"/>
    <s v="REM - HOGAR DE NIÑAS QUILLAHUA"/>
    <x v="108"/>
    <s v="FUNDACIÓN PAICAVI"/>
    <s v="REM - RESIDENCIA PROTECCION PARA MAYORES CON PROGRAMA"/>
    <x v="1"/>
    <x v="0"/>
  </r>
  <r>
    <x v="11"/>
    <d v="2023-01-01T00:00:00"/>
    <x v="1"/>
    <n v="1132401"/>
    <s v="FAE - HELLEN KELLER EL BOSQUE"/>
    <x v="101"/>
    <s v="CORPORACIÓN EDUCACIONAL Y ASISTENCIAL HELLEN KELLER"/>
    <s v="FAE - PROGRAMA DE FAMILIA DE ACOGIDA ESPECIALIZADA"/>
    <x v="0"/>
    <x v="0"/>
  </r>
  <r>
    <x v="11"/>
    <d v="2023-03-01T00:00:00"/>
    <x v="1"/>
    <n v="1132602"/>
    <s v="RLP - MISIÓN DE MARÍA"/>
    <x v="96"/>
    <s v="CORPORACIÓN MISIÓN DE MARÍA"/>
    <s v="RLP - RESIDENCIA DE PROTECCIÓN PARA LACTANTES Y PREESCOLARES (con Programa)"/>
    <x v="0"/>
    <x v="0"/>
  </r>
  <r>
    <x v="11"/>
    <d v="2023-03-01T00:00:00"/>
    <x v="3"/>
    <n v="1132369"/>
    <s v="REM - NUESTRA SEÑORA DEL CAMINO"/>
    <x v="23"/>
    <s v="SOCIEDAD DE ASISTENCIA Y CAPACITACIÓN (ANTES DENOMINADA SOCIEDAD PROTECTORA DE LA INFANCIA)"/>
    <s v="REM - RESIDENCIA PROTECCION PARA MAYORES CON PROGRAMA"/>
    <x v="0"/>
    <x v="0"/>
  </r>
  <r>
    <x v="11"/>
    <d v="2023-04-01T00:00:00"/>
    <x v="3"/>
    <n v="1132363"/>
    <s v="RVA - ARICA"/>
    <x v="63"/>
    <s v="FUNDACIÓN DE BENEFICENCIA HOGAR DE CRISTO"/>
    <s v="RVA - RESIDENCIA DE VIDA FAMILIAR PARA ADOLESCENTES"/>
    <x v="0"/>
    <x v="0"/>
  </r>
  <r>
    <x v="11"/>
    <d v="2023-04-01T00:00:00"/>
    <x v="3"/>
    <n v="1132135"/>
    <s v="PIE - EL CASTILLO"/>
    <x v="117"/>
    <s v="ILUSTRE MUNICIPALIDAD DE LA PINTANA"/>
    <s v="PIE - PROGRAMA DE INTERVENCION ESPECIALIZADA (24 H)"/>
    <x v="0"/>
    <x v="0"/>
  </r>
  <r>
    <x v="11"/>
    <d v="2023-04-01T00:00:00"/>
    <x v="3"/>
    <n v="1132348"/>
    <s v="REM - CASAS FAMILIARES SAN JOSÉ"/>
    <x v="113"/>
    <s v="FUNDACIÓN DE BENEFICENCIA HOGAR DE NIÑOS SAN JOSÉ"/>
    <s v="REM - RESIDENCIA PROTECCION PARA MAYORES CON PROGRAMA"/>
    <x v="0"/>
    <x v="0"/>
  </r>
  <r>
    <x v="11"/>
    <d v="2023-05-01T00:00:00"/>
    <x v="1"/>
    <n v="1132208"/>
    <s v="RLP - RESIDENCIA PARA PRE-ESCOLARES GUADALUPE ACOGE"/>
    <x v="92"/>
    <s v="FUNDACIÓN GUADALUPE ACOGE"/>
    <s v="RLP - RESIDENCIA DE PROTECCIÓN PARA LACTANTES Y PREESCOLARES (con Programa)"/>
    <x v="0"/>
    <x v="0"/>
  </r>
  <r>
    <x v="11"/>
    <d v="2023-05-01T00:00:00"/>
    <x v="2"/>
    <n v="1132301"/>
    <s v="PEE - ACOGIDA SAN MIGUEL"/>
    <x v="7"/>
    <s v="CORPORACIÓN ACOGIDA"/>
    <s v="PEE - PROGRAMA EXPLOTACIÓN SEXUAL"/>
    <x v="2"/>
    <x v="0"/>
  </r>
  <r>
    <x v="11"/>
    <d v="2023-05-01T00:00:00"/>
    <x v="0"/>
    <n v="1132376"/>
    <s v="RDS - HOGAR SAN RICARDO"/>
    <x v="98"/>
    <s v="CORPORACIÓN OBRA DON GUANELLA"/>
    <s v="RDS - RESIDENCIA CON DISCAPACIDAD SEVERA Y SITUACION DEPENDENCIA CON PROGRAMA PRE -PRD"/>
    <x v="1"/>
    <x v="0"/>
  </r>
  <r>
    <x v="11"/>
    <d v="2023-05-01T00:00:00"/>
    <x v="3"/>
    <n v="1131451"/>
    <s v="REM - HAGAMOSLO JUNTOS"/>
    <x v="103"/>
    <s v="CORPORACIÓN HOGAR DE MENORES CARDENAL JOSÉ MARÍA CARO"/>
    <s v="REM - RESIDENCIA PROTECCION PARA MAYORES CON PROGRAMA"/>
    <x v="0"/>
    <x v="0"/>
  </r>
  <r>
    <x v="11"/>
    <d v="2023-05-01T00:00:00"/>
    <x v="3"/>
    <n v="1132591"/>
    <s v="FAE - FUNDACIÓN DEM PUENTE ALTO II"/>
    <x v="9"/>
    <s v="FUNDACIÓN NACIONAL PARA LA DEFENSA ECOLOGICA DEL MENOR DE EDAD FUNDACIÓN (DEM)"/>
    <s v="FAE - PROGRAMA DE FAMILIA DE ACOGIDA ESPECIALIZADA"/>
    <x v="1"/>
    <x v="0"/>
  </r>
  <r>
    <x v="11"/>
    <d v="2023-05-01T00:00:00"/>
    <x v="3"/>
    <n v="1132678"/>
    <s v="FAE - CRESERES INAPEWMA"/>
    <x v="8"/>
    <s v="FUNDACIÓN CRESERES"/>
    <s v="FAE - PROGRAMA DE FAMILIA DE ACOGIDA ESPECIALIZADA"/>
    <x v="4"/>
    <x v="0"/>
  </r>
  <r>
    <x v="11"/>
    <d v="2023-05-01T00:00:00"/>
    <x v="3"/>
    <n v="1131905"/>
    <s v="PPF - IDECO CERRO NAVIA"/>
    <x v="118"/>
    <s v="INSTITUTO PARA EL DESARROLLO COMUNITARIO IDECO, MIGUEL DE PUJADAS VERGARA"/>
    <s v="PPF - PROGRAMA DE PREVENCIÓN FOCALIZADA"/>
    <x v="4"/>
    <x v="0"/>
  </r>
  <r>
    <x v="11"/>
    <d v="2023-05-01T00:00:00"/>
    <x v="3"/>
    <n v="1132127"/>
    <s v="PRM - CEPIJ PUENTE ALTO"/>
    <x v="44"/>
    <s v="CORPORACIÓN DE OPORTUNIDAD Y ACCIÓN SOLIDARIA OPCIÓN"/>
    <s v="PRM - PROGRAMA ESPECIALIZADO EN MALTRATO"/>
    <x v="4"/>
    <x v="0"/>
  </r>
  <r>
    <x v="11"/>
    <d v="2023-06-01T00:00:00"/>
    <x v="2"/>
    <n v="1132686"/>
    <s v="RVA - PEWU"/>
    <x v="73"/>
    <s v="FUNDACIÓN ESTUDIO PARA UN HERMANO EDUCERE"/>
    <s v="RVA - RESIDENCIA DE VIDA FAMILIAR PARA ADOLESCENTES"/>
    <x v="2"/>
    <x v="0"/>
  </r>
  <r>
    <x v="11"/>
    <d v="2023-06-01T00:00:00"/>
    <x v="3"/>
    <n v="1132704"/>
    <s v="REM - HOGAR DE NIÑOS SAN VICENTE"/>
    <x v="15"/>
    <s v="FUNDACIÓN MARÍA DE LA LUZ ZAÑARTU"/>
    <s v="REM - RESIDENCIA PROTECCION PARA MAYORES CON PROGRAMA"/>
    <x v="0"/>
    <x v="0"/>
  </r>
  <r>
    <x v="11"/>
    <d v="2023-08-01T00:00:00"/>
    <x v="2"/>
    <n v="1132682"/>
    <s v="RVA - NEWEN"/>
    <x v="73"/>
    <s v="FUNDACIÓN ESTUDIO PARA UN HERMANO EDUCERE"/>
    <s v="RVA - RESIDENCIA DE VIDA FAMILIAR PARA ADOLESCENTES"/>
    <x v="2"/>
    <x v="0"/>
  </r>
  <r>
    <x v="11"/>
    <d v="2023-08-01T00:00:00"/>
    <x v="2"/>
    <n v="1132646"/>
    <s v="RVA - LA MINGA"/>
    <x v="73"/>
    <s v="FUNDACIÓN ESTUDIO PARA UN HERMANO EDUCERE"/>
    <s v="RVA - RESIDENCIA DE VIDA FAMILIAR PARA ADOLESCENTES"/>
    <x v="2"/>
    <x v="0"/>
  </r>
  <r>
    <x v="11"/>
    <d v="2023-08-01T00:00:00"/>
    <x v="3"/>
    <n v="1132369"/>
    <s v="REM - NUESTRA SEÑORA DEL CAMINO"/>
    <x v="23"/>
    <s v="SOCIEDAD DE ASISTENCIA Y CAPACITACIÓN (ANTES DENOMINADA SOCIEDAD PROTECTORA DE LA INFANCIA)"/>
    <s v="REM - RESIDENCIA PROTECCION PARA MAYORES CON PROGRAMA"/>
    <x v="0"/>
    <x v="0"/>
  </r>
  <r>
    <x v="11"/>
    <d v="2023-08-01T00:00:00"/>
    <x v="3"/>
    <n v="1132764"/>
    <s v="DAM - MAIPÚ"/>
    <x v="42"/>
    <s v="FUNDACIÓN TRABAJO CON SENTIDO"/>
    <s v="DAM - DIAGNÓSTICO"/>
    <x v="4"/>
    <x v="0"/>
  </r>
  <r>
    <x v="11"/>
    <d v="2023-09-01T00:00:00"/>
    <x v="3"/>
    <n v="1132682"/>
    <s v="RVA - NEWEN"/>
    <x v="73"/>
    <s v="FUNDACIÓN ESTUDIO PARA UN HERMANO EDUCERE"/>
    <s v="RVA - RESIDENCIA DE VIDA FAMILIAR PARA ADOLESCENTES"/>
    <x v="1"/>
    <x v="0"/>
  </r>
  <r>
    <x v="11"/>
    <d v="2023-09-01T00:00:00"/>
    <x v="4"/>
    <n v="1132763"/>
    <s v="DAM - LA PINTANA"/>
    <x v="42"/>
    <s v="FUNDACIÓN TRABAJO CON SENTIDO"/>
    <s v="DAM - DIAGNÓSTICO"/>
    <x v="0"/>
    <x v="0"/>
  </r>
  <r>
    <x v="11"/>
    <d v="2023-09-01T00:00:00"/>
    <x v="3"/>
    <n v="1131451"/>
    <s v="REM - HAGAMOSLO JUNTOS"/>
    <x v="103"/>
    <s v="CORPORACIÓN HOGAR DE MENORES CARDENAL JOSÉ MARÍA CARO"/>
    <s v="REM - RESIDENCIA PROTECCION PARA MAYORES CON PROGRAMA"/>
    <x v="4"/>
    <x v="0"/>
  </r>
  <r>
    <x v="11"/>
    <d v="2023-09-01T00:00:00"/>
    <x v="2"/>
    <n v="1132369"/>
    <s v="REM - NUESTRA SEÑORA DEL CAMINO"/>
    <x v="23"/>
    <s v="SOCIEDAD DE ASISTENCIA Y CAPACITACIÓN (ANTES DENOMINADA SOCIEDAD PROTECTORA DE LA INFANCIA)"/>
    <s v="REM - RESIDENCIA PROTECCION PARA MAYORES CON PROGRAMA"/>
    <x v="2"/>
    <x v="0"/>
  </r>
  <r>
    <x v="11"/>
    <d v="2023-10-01T00:00:00"/>
    <x v="0"/>
    <n v="1132366"/>
    <s v="RDS - PEQUEÑO COTTOLENGO CERRILLOS"/>
    <x v="106"/>
    <s v="CONGREGACIÓN PEQUEÑA OBRA DE LA DIVINA PROVIDENCIA"/>
    <s v="RDS - RESIDENCIA CON DISCAPACIDAD SEVERA Y SITUACION DEPENDENCIA CON PROGRAMA PRE -PRD"/>
    <x v="1"/>
    <x v="0"/>
  </r>
  <r>
    <x v="11"/>
    <d v="2023-11-01T00:00:00"/>
    <x v="0"/>
    <n v="1132602"/>
    <s v="RLP - MISIÓN DE MARÍA"/>
    <x v="96"/>
    <s v="CORPORACIÓN MISIÓN DE MARÍA"/>
    <s v="RLP - RESIDENCIA DE PROTECCIÓN PARA LACTANTES Y PREESCOLARES (con Programa)"/>
    <x v="1"/>
    <x v="0"/>
  </r>
  <r>
    <x v="11"/>
    <d v="2023-12-01T00:00:00"/>
    <x v="3"/>
    <n v="1132533"/>
    <s v="PPF - ACUARELA"/>
    <x v="116"/>
    <s v="ASOCIACIÓN COMUNITA PAPA GIOVANNI XXIII"/>
    <s v="PPF - PROGRAMA DE PREVENCIÓN FOCALIZADA"/>
    <x v="0"/>
    <x v="0"/>
  </r>
  <r>
    <x v="11"/>
    <d v="2023-12-07T00:00:00"/>
    <x v="0"/>
    <n v="1132208"/>
    <s v="RLP - RESIDENCIA PARA PRE-ESCOLARES GUADALUPE ACOGE"/>
    <x v="92"/>
    <s v="FUNDACIÓN GUADALUPE ACOGE"/>
    <s v="RLP - RESIDENCIA DE PROTECCIÓN PARA LACTANTES Y PREESCOLARES (con Programa)"/>
    <x v="0"/>
    <x v="0"/>
  </r>
  <r>
    <x v="11"/>
    <d v="2024-01-01T00:00:00"/>
    <x v="3"/>
    <n v="1132736"/>
    <s v="PPF - VIVIENDO EN FAMILIA SANTA ROSA DE LIMA"/>
    <x v="23"/>
    <s v="SOCIEDAD DE ASISTENCIA Y CAPACITACIÓN (ANTES DENOMINADA SOCIEDAD PROTECTORA DE LA INFANCIA)"/>
    <s v="PPF - PROGRAMA DE PREVENCIÓN FOCALIZADA"/>
    <x v="1"/>
    <x v="0"/>
  </r>
  <r>
    <x v="11"/>
    <d v="2024-01-01T00:00:00"/>
    <x v="3"/>
    <n v="1132059"/>
    <s v="PDE - PROGRAMA DE PROTECCIÓN ESPECIALIZADO EN REINSERCIÓN"/>
    <x v="111"/>
    <s v="CORPORACIÓN INTEGRAL EDUCATIVA Y SOCIAL PARA EL DESARROLLO DE LA COMUNIDAD"/>
    <s v="PDE - PROGRAMA DE REINSERCION EDUCATIVA (24 H)"/>
    <x v="0"/>
    <x v="0"/>
  </r>
  <r>
    <x v="11"/>
    <d v="2024-01-18T00:00:00"/>
    <x v="6"/>
    <n v="1132602"/>
    <s v="RLP - MISIÓN DE MARÍA"/>
    <x v="96"/>
    <s v="CORPORACIÓN MISIÓN DE MARÍA"/>
    <s v="RLP - RESIDENCIA DE PROTECCIÓN PARA LACTANTES Y PREESCOLARES (con Programa)"/>
    <x v="0"/>
    <x v="0"/>
  </r>
  <r>
    <x v="11"/>
    <d v="2024-02-01T00:00:00"/>
    <x v="4"/>
    <n v="1132745"/>
    <s v="PIE - 24 HRS - CRESERES PEDRO AGUIRRE CERDA"/>
    <x v="8"/>
    <s v="FUNDACIÓN CRESERES"/>
    <s v="PIE - PROGRAMA DE INTERVENCION ESPECIALIZADA (24 H)"/>
    <x v="0"/>
    <x v="0"/>
  </r>
  <r>
    <x v="11"/>
    <d v="2024-02-01T00:00:00"/>
    <x v="4"/>
    <n v="1132749"/>
    <s v="PRM - CEPIJ PUENTE ALTO"/>
    <x v="44"/>
    <s v="CORPORACIÓN DE OPORTUNIDAD Y ACCIÓN SOLIDARIA OPCIÓN"/>
    <s v="PRM - PROGRAMA ESPECIALIZADO EN MALTRATO"/>
    <x v="0"/>
    <x v="0"/>
  </r>
  <r>
    <x v="11"/>
    <d v="2024-02-01T00:00:00"/>
    <x v="6"/>
    <n v="1132818"/>
    <s v="RLP - NEFESH"/>
    <x v="1"/>
    <s v="CORPORACIÓN PRODEL"/>
    <s v="RLP - RESIDENCIA DE PROTECCIÓN PARA LACTANTES Y PREESCOLARES (con Programa)"/>
    <x v="0"/>
    <x v="0"/>
  </r>
  <r>
    <x v="11"/>
    <d v="2024-02-01T00:00:00"/>
    <x v="2"/>
    <n v="1132686"/>
    <s v="RVA - PEWU"/>
    <x v="73"/>
    <s v="FUNDACIÓN ESTUDIO PARA UN HERMANO EDUCERE"/>
    <s v="RVA - RESIDENCIA DE VIDA FAMILIAR PARA ADOLESCENTES"/>
    <x v="2"/>
    <x v="0"/>
  </r>
  <r>
    <x v="11"/>
    <d v="2024-02-26T00:00:00"/>
    <x v="4"/>
    <n v="1132613"/>
    <s v="PIE - CERRO NAVIA RENCA CREA EQUIDAD"/>
    <x v="68"/>
    <s v="FUNDACIÓN CREA EQUIDAD"/>
    <s v="PIE - PROGRAMA DE INTERVENCION ESPECIALIZADA"/>
    <x v="1"/>
    <x v="0"/>
  </r>
  <r>
    <x v="11"/>
    <d v="2024-03-01T00:00:00"/>
    <x v="6"/>
    <n v="1132831"/>
    <s v="RDS - SANTA JACINTA"/>
    <x v="119"/>
    <s v="ORGANIZACIÓN NO GUBERNAMENTAL DE DESARROLLO PATHER NOSTRUM"/>
    <s v="RDS - RESIDENCIA CON DISCAPACIDAD SEVERA Y SITUACION DEPENDENCIA CON PROGRAMA PRE -PRD"/>
    <x v="0"/>
    <x v="0"/>
  </r>
  <r>
    <x v="11"/>
    <d v="2024-03-01T00:00:00"/>
    <x v="0"/>
    <n v="1132820"/>
    <s v="RLP - DRAJIM"/>
    <x v="1"/>
    <s v="CORPORACIÓN PRODEL"/>
    <s v="RLP - RESIDENCIA DE PROTECCIÓN PARA LACTANTES Y PREESCOLARES (con Programa)"/>
    <x v="0"/>
    <x v="0"/>
  </r>
  <r>
    <x v="11"/>
    <d v="2024-04-01T00:00:00"/>
    <x v="4"/>
    <n v="1132359"/>
    <s v="REM - HOGAR DE NIÑAS LA GRANJA"/>
    <x v="100"/>
    <s v="CORPORACIÓN IGLESIA ALIANZA CRISTIANA Y MISIONERA"/>
    <s v="REM - RESIDENCIA PROTECCION PARA MAYORES CON PROGRAMA"/>
    <x v="0"/>
    <x v="0"/>
  </r>
  <r>
    <x v="11"/>
    <d v="2024-04-01T00:00:00"/>
    <x v="4"/>
    <n v="1132548"/>
    <s v="PRM - ADRA MELIPILLA"/>
    <x v="26"/>
    <s v="AGENCIA ADVENTISTA DE DESARROLLO Y RECURSOS ASISTENCIALES (ADRA CHILE)"/>
    <s v="PRM - PROGRAMA ESPECIALIZADO EN MALTRATO"/>
    <x v="1"/>
    <x v="0"/>
  </r>
  <r>
    <x v="11"/>
    <d v="2024-04-01T00:00:00"/>
    <x v="4"/>
    <n v="1132822"/>
    <s v="RDS - CASA ESPERANZA II"/>
    <x v="13"/>
    <s v="FUNDACIÓN CHILENA PARA LA DISCAPACIDAD"/>
    <s v="RDS - RESIDENCIA CON DISCAPACIDAD SEVERA Y SITUACION DEPENDENCIA CON PROGRAMA PRE -PRD"/>
    <x v="0"/>
    <x v="0"/>
  </r>
  <r>
    <x v="11"/>
    <d v="2024-04-01T00:00:00"/>
    <x v="6"/>
    <n v="1132316"/>
    <s v="REM - ALDEA NAZARETH"/>
    <x v="102"/>
    <s v="FUNDACIÓN PADRE SEMERIA"/>
    <s v="REM - RESIDENCIA PROTECCION PARA MAYORES CON PROGRAMA"/>
    <x v="0"/>
    <x v="0"/>
  </r>
  <r>
    <x v="11"/>
    <d v="2024-04-01T00:00:00"/>
    <x v="4"/>
    <n v="1132693"/>
    <s v="FAE - LA PINTANA 2"/>
    <x v="101"/>
    <s v="CORPORACIÓN EDUCACIONAL Y ASISTENCIAL HELLEN KELLER"/>
    <s v="FAE - PROGRAMA DE FAMILIA DE ACOGIDA ESPECIALIZADA"/>
    <x v="0"/>
    <x v="0"/>
  </r>
  <r>
    <x v="11"/>
    <d v="2024-04-01T00:00:00"/>
    <x v="4"/>
    <n v="1132820"/>
    <s v="RLP - DRAJIM"/>
    <x v="1"/>
    <s v="CORPORACIÓN PRODEL"/>
    <s v="RLP - RESIDENCIA DE PROTECCIÓN PARA LACTANTES Y PREESCOLARES (con Programa)"/>
    <x v="0"/>
    <x v="0"/>
  </r>
  <r>
    <x v="11"/>
    <d v="2024-04-01T00:00:00"/>
    <x v="4"/>
    <n v="1132646"/>
    <s v="RVA - LA MINGA"/>
    <x v="73"/>
    <s v="FUNDACIÓN ESTUDIO PARA UN HERMANO EDUCERE"/>
    <s v="RVA - RESIDENCIA DE VIDA FAMILIAR PARA ADOLESCENTES"/>
    <x v="0"/>
    <x v="0"/>
  </r>
  <r>
    <x v="11"/>
    <d v="2024-05-01T00:00:00"/>
    <x v="4"/>
    <n v="1132840"/>
    <s v="RMA - SANTIAGO CHILE DERECHOS"/>
    <x v="120"/>
    <s v="CORPORACIÓN CHILE DERECHOS, CENTRO DE ESTUDIOS Y DESARROLLO SOCIAL (CHILE DERECHOS)"/>
    <s v="RMA - RESIDENCIA PROTECCION PARA MADRES ADOLESCENTES CON PROGRAMA"/>
    <x v="0"/>
    <x v="0"/>
  </r>
  <r>
    <x v="11"/>
    <d v="2024-05-01T00:00:00"/>
    <x v="4"/>
    <n v="1132418"/>
    <s v="PPF - VIVIENDO EN FAMILIA HUECHURABA"/>
    <x v="23"/>
    <s v="SOCIEDAD DE ASISTENCIA Y CAPACITACIÓN (ANTES DENOMINADA SOCIEDAD PROTECTORA DE LA INFANCIA)"/>
    <s v="PPF - PROGRAMA DE PREVENCIÓN FOCALIZADA"/>
    <x v="0"/>
    <x v="0"/>
  </r>
  <r>
    <x v="11"/>
    <d v="2024-05-01T00:00:00"/>
    <x v="4"/>
    <n v="1132831"/>
    <s v="RDS - SANTA JACINTA"/>
    <x v="119"/>
    <s v="ORGANIZACIÓN NO GUBERNAMENTAL DE DESARROLLO PATHER NOSTRUM"/>
    <s v="RDS - RESIDENCIA CON DISCAPACIDAD SEVERA Y SITUACION DEPENDENCIA CON PROGRAMA PRE -PRD"/>
    <x v="0"/>
    <x v="0"/>
  </r>
  <r>
    <x v="11"/>
    <d v="2024-05-01T00:00:00"/>
    <x v="4"/>
    <n v="1132796"/>
    <s v="PDC - RENCA"/>
    <x v="58"/>
    <s v="ORGANIZACIÓN NO GUBERNAMENTAL DE DESARROLLO SOCIAL CREATIVA"/>
    <s v="PDC - PROGRAMA ESPECIALIZADO EN DROGAS (24 H)"/>
    <x v="0"/>
    <x v="0"/>
  </r>
  <r>
    <x v="11"/>
    <d v="2024-05-01T00:00:00"/>
    <x v="4"/>
    <n v="1132572"/>
    <s v="DAM - JUSTICIA"/>
    <x v="12"/>
    <s v="FUNDACIÓN PRODERE"/>
    <s v="DAM - DIAGNÓSTICO"/>
    <x v="0"/>
    <x v="0"/>
  </r>
  <r>
    <x v="11"/>
    <d v="2024-05-01T00:00:00"/>
    <x v="4"/>
    <n v="1131905"/>
    <s v="PPF - IDECO CERRO NAVIA"/>
    <x v="118"/>
    <s v="INSTITUTO PARA EL DESARROLLO COMUNITARIO IDECO, MIGUEL DE PUJADAS VERGARA"/>
    <s v="PPF - PROGRAMA DE PREVENCIÓN FOCALIZADA"/>
    <x v="0"/>
    <x v="0"/>
  </r>
  <r>
    <x v="11"/>
    <d v="2024-05-01T00:00:00"/>
    <x v="4"/>
    <n v="1132549"/>
    <s v="PRM - ADRA CURACAVI"/>
    <x v="26"/>
    <s v="AGENCIA ADVENTISTA DE DESARROLLO Y RECURSOS ASISTENCIALES (ADRA CHILE)"/>
    <s v="PRM - PROGRAMA ESPECIALIZADO EN MALTRATO"/>
    <x v="0"/>
    <x v="0"/>
  </r>
  <r>
    <x v="11"/>
    <d v="2024-05-01T00:00:00"/>
    <x v="4"/>
    <n v="1132716"/>
    <s v="PPF - STELLA"/>
    <x v="11"/>
    <s v="FUNDACIÓN TALITA KUM"/>
    <s v="PPF - PROGRAMA DE PREVENCIÓN FOCALIZADA"/>
    <x v="0"/>
    <x v="0"/>
  </r>
  <r>
    <x v="11"/>
    <d v="2024-06-01T00:00:00"/>
    <x v="5"/>
    <n v="1132343"/>
    <s v="RVA - NUESTRA SEÑORA DE LAS MERCEDES"/>
    <x v="23"/>
    <s v="SOCIEDAD DE ASISTENCIA Y CAPACITACIÓN (ANTES DENOMINADA SOCIEDAD PROTECTORA DE LA INFANCIA)"/>
    <s v="RVA - RESIDENCIA DE VIDA FAMILIAR PARA ADOLESCENTES"/>
    <x v="0"/>
    <x v="0"/>
  </r>
  <r>
    <x v="11"/>
    <d v="2024-06-01T00:00:00"/>
    <x v="5"/>
    <n v="1132860"/>
    <s v="RLP - KUYEN"/>
    <x v="10"/>
    <s v="FUNDACIÓN CREESER"/>
    <s v="RLP - RESIDENCIA DE PROTECCIÓN PARA LACTANTES Y PREESCOLARES (con Programa)"/>
    <x v="0"/>
    <x v="0"/>
  </r>
  <r>
    <x v="11"/>
    <d v="2024-06-01T00:00:00"/>
    <x v="4"/>
    <n v="1132269"/>
    <s v="RPE - RESIDENCIA MUNICIPAL DE RECOLETA"/>
    <x v="99"/>
    <s v="ILUSTRE MUNICIPALIDAD DE RECOLETA"/>
    <s v="RPE - RESIDENCIA ESPECIALIZADAS DE PROTECCIÓN"/>
    <x v="0"/>
    <x v="0"/>
  </r>
  <r>
    <x v="11"/>
    <d v="2024-06-01T00:00:00"/>
    <x v="5"/>
    <n v="1132838"/>
    <s v="RLP - ARTEMISA"/>
    <x v="11"/>
    <s v="FUNDACIÓN TALITA KUM"/>
    <s v="RLP - RESIDENCIA DE PROTECCIÓN PARA LACTANTES Y PREESCOLARES (con Programa)"/>
    <x v="1"/>
    <x v="0"/>
  </r>
  <r>
    <x v="11"/>
    <d v="2024-06-01T00:00:00"/>
    <x v="4"/>
    <n v="1132748"/>
    <s v="PRM - BUIN PAINE CREA EQUIDAD"/>
    <x v="68"/>
    <s v="FUNDACIÓN CREA EQUIDAD"/>
    <s v="PRM - PROGRAMA ESPECIALIZADO EN MALTRATO"/>
    <x v="1"/>
    <x v="0"/>
  </r>
  <r>
    <x v="11"/>
    <d v="2024-06-01T00:00:00"/>
    <x v="4"/>
    <n v="1132802"/>
    <s v="DCE - TIKUMS"/>
    <x v="12"/>
    <s v="FUNDACIÓN PRODERE"/>
    <s v="DCE - DIAGNOSTICO CLINICO ESPECIALIZADO"/>
    <x v="0"/>
    <x v="0"/>
  </r>
  <r>
    <x v="11"/>
    <d v="2024-06-01T00:00:00"/>
    <x v="5"/>
    <n v="1132834"/>
    <s v="RLP - SANTA BERNARDITA"/>
    <x v="93"/>
    <s v="FUNDACIÓN SAN JOSÉ PARA LA ADOPCIÓN FAMILIAR CRISTIANA"/>
    <s v="RLP - RESIDENCIA DE PROTECCIÓN PARA LACTANTES Y PREESCOLARES (con Programa)"/>
    <x v="1"/>
    <x v="0"/>
  </r>
  <r>
    <x v="11"/>
    <d v="2024-07-01T00:00:00"/>
    <x v="4"/>
    <n v="1132717"/>
    <s v="PPF - TABIT"/>
    <x v="11"/>
    <s v="FUNDACIÓN TALITA KUM"/>
    <s v="PPF - PROGRAMA DE PREVENCIÓN FOCALIZADA"/>
    <x v="0"/>
    <x v="0"/>
  </r>
  <r>
    <x v="11"/>
    <d v="2024-07-01T00:00:00"/>
    <x v="5"/>
    <n v="1132856"/>
    <s v="REM - RESIDENCIA HOGAR DE NIÑAS LAS CRECHES"/>
    <x v="121"/>
    <s v="HOGAR DE NIÑAS LAS CRECHES"/>
    <s v="REM - RESIDENCIA PROTECCION PARA MAYORES CON PROGRAMA"/>
    <x v="0"/>
    <x v="0"/>
  </r>
  <r>
    <x v="11"/>
    <d v="2024-07-01T00:00:00"/>
    <x v="4"/>
    <n v="1132424"/>
    <s v="PEE - BEITA"/>
    <x v="11"/>
    <s v="FUNDACIÓN TALITA KUM"/>
    <s v="PEE - PROGRAMA EXPLOTACIÓN SEXUAL"/>
    <x v="0"/>
    <x v="0"/>
  </r>
  <r>
    <x v="11"/>
    <d v="2024-07-01T00:00:00"/>
    <x v="4"/>
    <n v="1132718"/>
    <s v="PPF - URSA"/>
    <x v="11"/>
    <s v="FUNDACIÓN TALITA KUM"/>
    <s v="PPF - PROGRAMA DE PREVENCIÓN FOCALIZADA"/>
    <x v="0"/>
    <x v="0"/>
  </r>
  <r>
    <x v="11"/>
    <d v="2024-07-01T00:00:00"/>
    <x v="0"/>
    <n v="1132418"/>
    <s v="PPF - VIVIENDO EN FAMILIA HUECHURABA"/>
    <x v="23"/>
    <s v="SOCIEDAD DE ASISTENCIA Y CAPACITACIÓN (ANTES DENOMINADA SOCIEDAD PROTECTORA DE LA INFANCIA)"/>
    <s v="PPF - PROGRAMA DE PREVENCIÓN FOCALIZADA"/>
    <x v="1"/>
    <x v="0"/>
  </r>
  <r>
    <x v="11"/>
    <d v="2024-07-01T00:00:00"/>
    <x v="0"/>
    <n v="1132582"/>
    <s v="PPF - IDECO PEÑALOLEN"/>
    <x v="118"/>
    <s v="INSTITUTO PARA EL DESARROLLO COMUNITARIO IDECO, MIGUEL DE PUJADAS VERGARA"/>
    <s v="PPF - PROGRAMA DE PREVENCIÓN FOCALIZADA"/>
    <x v="0"/>
    <x v="0"/>
  </r>
  <r>
    <x v="11"/>
    <d v="2024-07-01T00:00:00"/>
    <x v="4"/>
    <n v="1132808"/>
    <s v="DCE - ASISTE SAN BERNARDO II"/>
    <x v="27"/>
    <s v="FUNDACIÓN ASISTE"/>
    <s v="DCE - DIAGNOSTICO CLINICO ESPECIALIZADO"/>
    <x v="0"/>
    <x v="0"/>
  </r>
  <r>
    <x v="11"/>
    <d v="2024-07-09T00:00:00"/>
    <x v="4"/>
    <n v="1132719"/>
    <s v="PPF - VELA"/>
    <x v="11"/>
    <s v="FUNDACIÓN TALITA KUM"/>
    <s v="PPF - PROGRAMA DE PREVENCIÓN FOCALIZADA"/>
    <x v="0"/>
    <x v="0"/>
  </r>
  <r>
    <x v="11"/>
    <d v="2024-08-01T00:00:00"/>
    <x v="4"/>
    <n v="1132704"/>
    <s v="REM - HOGAR DE NIÑOS SAN VICENTE"/>
    <x v="15"/>
    <s v="FUNDACIÓN MARÍA DE LA LUZ ZAÑARTU"/>
    <s v="REM - RESIDENCIA PROTECCION PARA MAYORES CON PROGRAMA"/>
    <x v="0"/>
    <x v="0"/>
  </r>
  <r>
    <x v="11"/>
    <d v="2024-08-01T00:00:00"/>
    <x v="5"/>
    <n v="1132806"/>
    <s v="RMA - PROVIDENCIA CHILE DERECHOS"/>
    <x v="120"/>
    <s v="CORPORACIÓN CHILE DERECHOS, CENTRO DE ESTUDIOS Y DESARROLLO SOCIAL (CHILE DERECHOS)"/>
    <s v="RMA - RESIDENCIA PROTECCION PARA MADRES ADOLESCENTES CON PROGRAMA"/>
    <x v="0"/>
    <x v="0"/>
  </r>
  <r>
    <x v="11"/>
    <d v="2024-08-01T00:00:00"/>
    <x v="4"/>
    <n v="1132763"/>
    <s v="DAM - LA PINTANA"/>
    <x v="42"/>
    <s v="FUNDACIÓN TRABAJO CON SENTIDO"/>
    <s v="DAM - DIAGNÓSTICO"/>
    <x v="0"/>
    <x v="0"/>
  </r>
  <r>
    <x v="11"/>
    <d v="2024-08-01T00:00:00"/>
    <x v="4"/>
    <n v="1132765"/>
    <s v="DAM - SANTIAGO"/>
    <x v="42"/>
    <s v="FUNDACIÓN TRABAJO CON SENTIDO"/>
    <s v="DAM - DIAGNÓSTICO"/>
    <x v="0"/>
    <x v="0"/>
  </r>
  <r>
    <x v="11"/>
    <d v="2024-08-01T00:00:00"/>
    <x v="4"/>
    <n v="1132357"/>
    <s v="REM - VILLA JORGE YARUR BANNA"/>
    <x v="109"/>
    <s v="CORPORACIÓN DEMOS UNA OPORTUNIDAD AL MENOR O CRÉDITO AL MENOR"/>
    <s v="REM - RESIDENCIA PROTECCION PARA MAYORES CON PROGRAMA"/>
    <x v="0"/>
    <x v="0"/>
  </r>
  <r>
    <x v="11"/>
    <d v="2024-08-01T00:00:00"/>
    <x v="4"/>
    <n v="1132762"/>
    <s v="DAM - LA CISTERNA 2"/>
    <x v="42"/>
    <s v="FUNDACIÓN TRABAJO CON SENTIDO"/>
    <s v="DAM - DIAGNÓSTICO"/>
    <x v="0"/>
    <x v="0"/>
  </r>
  <r>
    <x v="11"/>
    <d v="2024-08-01T00:00:00"/>
    <x v="4"/>
    <n v="1132677"/>
    <s v="FAE - CRESERES CUMULEN"/>
    <x v="8"/>
    <s v="FUNDACIÓN CRESERES"/>
    <s v="FAE - PROGRAMA DE FAMILIA DE ACOGIDA ESPECIALIZADA"/>
    <x v="0"/>
    <x v="0"/>
  </r>
  <r>
    <x v="11"/>
    <d v="2024-08-01T00:00:00"/>
    <x v="0"/>
    <n v="1132820"/>
    <s v="RLP - DRAJIM"/>
    <x v="1"/>
    <s v="CORPORACIÓN PRODEL"/>
    <s v="RLP - RESIDENCIA DE PROTECCIÓN PARA LACTANTES Y PREESCOLARES (con Programa)"/>
    <x v="1"/>
    <x v="0"/>
  </r>
  <r>
    <x v="11"/>
    <d v="2024-09-01T00:00:00"/>
    <x v="4"/>
    <n v="1132764"/>
    <s v="DAM - MAIPÚ"/>
    <x v="42"/>
    <s v="FUNDACIÓN TRABAJO CON SENTIDO"/>
    <s v="DAM - DIAGNÓSTICO"/>
    <x v="0"/>
    <x v="0"/>
  </r>
  <r>
    <x v="11"/>
    <d v="2024-09-01T00:00:00"/>
    <x v="4"/>
    <n v="1132760"/>
    <s v="DAM - COLINA"/>
    <x v="42"/>
    <s v="FUNDACIÓN TRABAJO CON SENTIDO"/>
    <s v="DAM - DIAGNÓSTICO"/>
    <x v="0"/>
    <x v="0"/>
  </r>
  <r>
    <x v="11"/>
    <d v="2024-09-01T00:00:00"/>
    <x v="4"/>
    <n v="1132773"/>
    <s v="DAM - PEÑALOLEN 1"/>
    <x v="42"/>
    <s v="FUNDACIÓN TRABAJO CON SENTIDO"/>
    <s v="DAM - DIAGNÓSTICO"/>
    <x v="0"/>
    <x v="0"/>
  </r>
  <r>
    <x v="11"/>
    <d v="2024-09-01T00:00:00"/>
    <x v="4"/>
    <n v="1132774"/>
    <s v="DAM - PEÑALOLEN 2"/>
    <x v="42"/>
    <s v="FUNDACIÓN TRABAJO CON SENTIDO"/>
    <s v="DAM - DIAGNÓSTICO"/>
    <x v="0"/>
    <x v="0"/>
  </r>
  <r>
    <x v="11"/>
    <d v="2024-09-01T00:00:00"/>
    <x v="4"/>
    <n v="1132763"/>
    <s v="DAM - LA PINTANA"/>
    <x v="42"/>
    <s v="FUNDACIÓN TRABAJO CON SENTIDO"/>
    <s v="DAM - DIAGNÓSTICO"/>
    <x v="0"/>
    <x v="0"/>
  </r>
  <r>
    <x v="11"/>
    <d v="2024-09-01T00:00:00"/>
    <x v="4"/>
    <n v="1132775"/>
    <s v="DAM - LO BARNECHEA"/>
    <x v="42"/>
    <s v="FUNDACIÓN TRABAJO CON SENTIDO"/>
    <s v="DAM - DIAGNÓSTICO"/>
    <x v="1"/>
    <x v="0"/>
  </r>
  <r>
    <x v="11"/>
    <d v="2024-09-01T00:00:00"/>
    <x v="0"/>
    <n v="1132662"/>
    <s v="RVA - EL ENCUENTRO"/>
    <x v="102"/>
    <s v="FUNDACIÓN PADRE SEMERIA"/>
    <s v="RVA - RESIDENCIA DE VIDA FAMILIAR PARA ADOLESCENTES"/>
    <x v="1"/>
    <x v="0"/>
  </r>
  <r>
    <x v="11"/>
    <d v="2024-10-01T00:00:00"/>
    <x v="4"/>
    <n v="1132745"/>
    <s v="PIE - 24 HRS - CRESERES PEDRO AGUIRRE CERDA"/>
    <x v="8"/>
    <s v="FUNDACIÓN CRESERES"/>
    <s v="PIE - PROGRAMA DE INTERVENCION ESPECIALIZADA (24 H)"/>
    <x v="0"/>
    <x v="0"/>
  </r>
  <r>
    <x v="11"/>
    <d v="2024-10-01T00:00:00"/>
    <x v="5"/>
    <n v="1132604"/>
    <s v="PDC - LA GRANJA"/>
    <x v="122"/>
    <s v="ILUSTRE MUNICIPALIDAD DE LA GRANJA"/>
    <s v="PDC - PROGRAMA ESPECIALIZADO EN DROGAS (24 H)"/>
    <x v="1"/>
    <x v="0"/>
  </r>
  <r>
    <x v="11"/>
    <d v="2024-10-01T00:00:00"/>
    <x v="5"/>
    <n v="1132842"/>
    <s v="REM - HOGAR ALDEA MIS AMIGOS"/>
    <x v="110"/>
    <s v="FUNDACIÓN MIS AMIGOS"/>
    <s v="REM - RESIDENCIA PROTECCION PARA MAYORES CON PROGRAMA"/>
    <x v="0"/>
    <x v="0"/>
  </r>
  <r>
    <x v="11"/>
    <d v="2024-10-01T00:00:00"/>
    <x v="4"/>
    <n v="1131905"/>
    <s v="PPF - IDECO CERRO NAVIA"/>
    <x v="118"/>
    <s v="INSTITUTO PARA EL DESARROLLO COMUNITARIO IDECO, MIGUEL DE PUJADAS VERGARA"/>
    <s v="PPF - PROGRAMA DE PREVENCIÓN FOCALIZADA"/>
    <x v="0"/>
    <x v="0"/>
  </r>
  <r>
    <x v="11"/>
    <d v="2024-10-01T00:00:00"/>
    <x v="5"/>
    <n v="1132709"/>
    <s v="FAE - FAMILIAS DE ACOGIDA"/>
    <x v="107"/>
    <s v="FUNDACIÓN CHILENA DE LA ADOPCIÓN"/>
    <s v="FAE - PROGRAMA DE FAMILIA DE ACOGIDA ESPECIALIZADA"/>
    <x v="1"/>
    <x v="0"/>
  </r>
  <r>
    <x v="11"/>
    <d v="2024-10-01T00:00:00"/>
    <x v="5"/>
    <n v="1132682"/>
    <s v="RVA - NEWEN"/>
    <x v="73"/>
    <s v="FUNDACIÓN ESTUDIO PARA UN HERMANO EDUCERE"/>
    <s v="RVA - RESIDENCIA DE VIDA FAMILIAR PARA ADOLESCENTES"/>
    <x v="1"/>
    <x v="0"/>
  </r>
  <r>
    <x v="11"/>
    <d v="2024-10-01T00:00:00"/>
    <x v="4"/>
    <n v="1132696"/>
    <s v="FAE - ADRA CERRO NAVIA"/>
    <x v="26"/>
    <s v="AGENCIA ADVENTISTA DE DESARROLLO Y RECURSOS ASISTENCIALES (ADRA CHILE)"/>
    <s v="FAE - PROGRAMA DE FAMILIA DE ACOGIDA ESPECIALIZADA"/>
    <x v="0"/>
    <x v="0"/>
  </r>
  <r>
    <x v="11"/>
    <d v="2024-10-01T00:00:00"/>
    <x v="4"/>
    <n v="1132867"/>
    <s v="PDE - LO PRADO CHILE DERECHOS"/>
    <x v="120"/>
    <s v="CORPORACIÓN CHILE DERECHOS, CENTRO DE ESTUDIOS Y DESARROLLO SOCIAL (CHILE DERECHOS)"/>
    <s v="PDE - PROGRAMA DE REINSERCION EDUCATIVA (24 H)"/>
    <x v="0"/>
    <x v="0"/>
  </r>
  <r>
    <x v="11"/>
    <d v="2024-11-01T00:00:00"/>
    <x v="5"/>
    <n v="1132499"/>
    <s v="PEC - CEFERINO NAMUNCURA"/>
    <x v="114"/>
    <s v="FUNDACIÓN VIDA COMPARTIDA"/>
    <s v="PEC - PROGRAMA ESPECIALIZADO EN NIÑOS DE LA CALLE"/>
    <x v="1"/>
    <x v="0"/>
  </r>
  <r>
    <x v="11"/>
    <d v="2024-11-01T00:00:00"/>
    <x v="5"/>
    <n v="1132060"/>
    <s v="PDE - PROGRAMA DE PROTECCIÓN ESPECIALZIADO EN REINSERCIÓN EDUCATIVA PROGRAMA 24 HORAS JUEGATELA SAN"/>
    <x v="111"/>
    <s v="CORPORACIÓN INTEGRAL EDUCATIVA Y SOCIAL PARA EL DESARROLLO DE LA COMUNIDAD"/>
    <s v="PDE - PROGRAMA DE REINSERCION EDUCATIVA (24 H)"/>
    <x v="1"/>
    <x v="0"/>
  </r>
  <r>
    <x v="11"/>
    <d v="2024-11-01T00:00:00"/>
    <x v="5"/>
    <n v="1132739"/>
    <s v="PPF - VIVIENDO EN FAMILIA SAN LUCAS"/>
    <x v="23"/>
    <s v="SOCIEDAD DE ASISTENCIA Y CAPACITACIÓN (ANTES DENOMINADA SOCIEDAD PROTECTORA DE LA INFANCIA)"/>
    <s v="PPF - PROGRAMA DE PREVENCIÓN FOCALIZADA"/>
    <x v="1"/>
    <x v="0"/>
  </r>
  <r>
    <x v="11"/>
    <d v="2024-11-01T00:00:00"/>
    <x v="4"/>
    <n v="1132822"/>
    <s v="RDS - CASA ESPERANZA II"/>
    <x v="13"/>
    <s v="FUNDACIÓN CHILENA PARA LA DISCAPACIDAD"/>
    <s v="RDS - RESIDENCIA CON DISCAPACIDAD SEVERA Y SITUACION DEPENDENCIA CON PROGRAMA PRE -PRD"/>
    <x v="0"/>
    <x v="0"/>
  </r>
  <r>
    <x v="11"/>
    <d v="2024-11-01T00:00:00"/>
    <x v="4"/>
    <n v="1132825"/>
    <s v="RDS - CASA ESPERANZA"/>
    <x v="13"/>
    <s v="FUNDACIÓN CHILENA PARA LA DISCAPACIDAD"/>
    <s v="RDS - RESIDENCIA CON DISCAPACIDAD SEVERA Y SITUACION DEPENDENCIA CON PROGRAMA PRE -PRD"/>
    <x v="0"/>
    <x v="0"/>
  </r>
  <r>
    <x v="11"/>
    <d v="2024-11-10T00:00:00"/>
    <x v="5"/>
    <n v="1132099"/>
    <s v="PIE - PIE 24 HORAS PUENTE ALTO ORIENTE"/>
    <x v="30"/>
    <s v="FUNDACIÓN LEON BLOY PARA LA PROMOCIÓN INTEGRAL DE LA FAMILIA"/>
    <s v="PIE - PROGRAMA DE INTERVENCION ESPECIALIZADA (24 H)"/>
    <x v="0"/>
    <x v="0"/>
  </r>
  <r>
    <x v="11"/>
    <d v="2024-12-01T00:00:00"/>
    <x v="4"/>
    <n v="1132467"/>
    <s v="PRM - FUNDACIÓN DEM PUENTE ALTO III"/>
    <x v="9"/>
    <s v="FUNDACIÓN NACIONAL PARA LA DEFENSA ECOLOGICA DEL MENOR DE EDAD FUNDACIÓN (DEM)"/>
    <s v="PRM - PROGRAMA ESPECIALIZADO EN MALTRATO"/>
    <x v="0"/>
    <x v="0"/>
  </r>
  <r>
    <x v="11"/>
    <d v="2024-12-01T00:00:00"/>
    <x v="4"/>
    <n v="1132840"/>
    <s v="RMA - SANTIAGO CHILE DERECHOS"/>
    <x v="120"/>
    <s v="CORPORACIÓN CHILE DERECHOS, CENTRO DE ESTUDIOS Y DESARROLLO SOCIAL (CHILE DERECHOS)"/>
    <s v="RMA - RESIDENCIA PROTECCION PARA MADRES ADOLESCENTES CON PROGRAMA"/>
    <x v="0"/>
    <x v="0"/>
  </r>
  <r>
    <x v="11"/>
    <d v="2024-12-01T00:00:00"/>
    <x v="4"/>
    <n v="1132522"/>
    <s v="PRM - CEPIJ LA GRANJA"/>
    <x v="44"/>
    <s v="CORPORACIÓN DE OPORTUNIDAD Y ACCIÓN SOLIDARIA OPCIÓN"/>
    <s v="PRM - PROGRAMA ESPECIALIZADO EN MALTRATO"/>
    <x v="1"/>
    <x v="0"/>
  </r>
  <r>
    <x v="11"/>
    <d v="2024-12-01T00:00:00"/>
    <x v="4"/>
    <n v="1132343"/>
    <s v="RVA - NUESTRA SEÑORA DE LAS MERCEDES"/>
    <x v="23"/>
    <s v="SOCIEDAD DE ASISTENCIA Y CAPACITACIÓN (ANTES DENOMINADA SOCIEDAD PROTECTORA DE LA INFANCIA)"/>
    <s v="RVA - RESIDENCIA DE VIDA FAMILIAR PARA ADOLESCENTES"/>
    <x v="0"/>
    <x v="0"/>
  </r>
  <r>
    <x v="11"/>
    <d v="2024-12-01T00:00:00"/>
    <x v="0"/>
    <n v="1132805"/>
    <s v="DCE - ASISTE MELIPILLA"/>
    <x v="27"/>
    <s v="FUNDACIÓN ASISTE"/>
    <s v="DCE - DIAGNOSTICO CLINICO ESPECIALIZADO"/>
    <x v="0"/>
    <x v="0"/>
  </r>
  <r>
    <x v="11"/>
    <d v="2025-01-01T00:00:00"/>
    <x v="4"/>
    <n v="1132860"/>
    <s v="RLP - KUYEN"/>
    <x v="10"/>
    <s v="FUNDACIÓN CREESER"/>
    <s v="RLP - RESIDENCIA DE PROTECCIÓN PARA LACTANTES Y PREESCOLARES (con Programa)"/>
    <x v="0"/>
    <x v="0"/>
  </r>
  <r>
    <x v="11"/>
    <d v="2025-01-01T00:00:00"/>
    <x v="4"/>
    <n v="1132753"/>
    <s v="PEE - ESCI PUDAHUEL"/>
    <x v="44"/>
    <s v="CORPORACIÓN DE OPORTUNIDAD Y ACCIÓN SOLIDARIA OPCIÓN"/>
    <s v="PEE - PROGRAMA EXPLOTACIÓN SEXUAL"/>
    <x v="1"/>
    <x v="0"/>
  </r>
  <r>
    <x v="11"/>
    <d v="2025-01-01T00:00:00"/>
    <x v="4"/>
    <n v="1132372"/>
    <s v="RVA - MARURI"/>
    <x v="63"/>
    <s v="FUNDACIÓN DE BENEFICENCIA HOGAR DE CRISTO"/>
    <s v="RVA - RESIDENCIA DE VIDA FAMILIAR PARA ADOLESCENTES"/>
    <x v="0"/>
    <x v="0"/>
  </r>
  <r>
    <x v="11"/>
    <d v="2025-01-06T00:00:00"/>
    <x v="4"/>
    <n v="1132600"/>
    <s v="REM - ACOGEME SAN JOSÉ"/>
    <x v="3"/>
    <s v="MARÍA AYUDA CORPORACIÓN DE BENEFICENCIA"/>
    <s v="REM - RESIDENCIA PROTECCION PARA MAYORES CON PROGRAMA"/>
    <x v="0"/>
    <x v="0"/>
  </r>
  <r>
    <x v="11"/>
    <d v="2025-01-20T00:00:00"/>
    <x v="4"/>
    <n v="1132856"/>
    <s v="REM - RESIDENCIA HOGAR DE NIÑAS LAS CRECHES"/>
    <x v="121"/>
    <s v="HOGAR DE NIÑAS LAS CRECHES"/>
    <s v="REM - RESIDENCIA PROTECCION PARA MAYORES CON PROGRAMA"/>
    <x v="0"/>
    <x v="0"/>
  </r>
  <r>
    <x v="11"/>
    <d v="2025-01-23T00:00:00"/>
    <x v="4"/>
    <n v="1132775"/>
    <s v="DAM - LO BARNECHEA"/>
    <x v="42"/>
    <s v="FUNDACIÓN TRABAJO CON SENTIDO"/>
    <s v="DAM - DIAGNÓSTICO"/>
    <x v="0"/>
    <x v="0"/>
  </r>
  <r>
    <x v="11"/>
    <d v="2025-02-01T00:00:00"/>
    <x v="5"/>
    <n v="1132868"/>
    <s v="PDE - SURCOS MAIPU"/>
    <x v="115"/>
    <s v="ORGANIZACIÓN NO GUBERNAMENTAL DE DESARROLLO DEL JOVEN Y SU FAMILIA SURCOS"/>
    <s v="PDE - PROGRAMA DE REINSERCION EDUCATIVA (24 H)"/>
    <x v="1"/>
    <x v="0"/>
  </r>
  <r>
    <x v="11"/>
    <d v="2025-03-01T00:00:00"/>
    <x v="4"/>
    <n v="1132418"/>
    <s v="PPF - VIVIENDO EN FAMILIA HUECHURABA"/>
    <x v="23"/>
    <s v="SOCIEDAD DE ASISTENCIA Y CAPACITACIÓN (ANTES DENOMINADA SOCIEDAD PROTECTORA DE LA INFANCIA)"/>
    <s v="PPF - PROGRAMA DE PREVENCIÓN FOCALIZADA"/>
    <x v="0"/>
    <x v="0"/>
  </r>
  <r>
    <x v="11"/>
    <d v="2025-03-01T00:00:00"/>
    <x v="4"/>
    <n v="1132716"/>
    <s v="PPF - STELLA"/>
    <x v="11"/>
    <s v="FUNDACIÓN TALITA KUM"/>
    <s v="PPF - PROGRAMA DE PREVENCIÓN FOCALIZADA"/>
    <x v="1"/>
    <x v="0"/>
  </r>
  <r>
    <x v="11"/>
    <d v="2025-03-01T00:00:00"/>
    <x v="4"/>
    <n v="1132553"/>
    <s v="PIE - SAN RAMÓN"/>
    <x v="0"/>
    <s v="FUNDACIÓN MI CASA"/>
    <s v="PIE - PROGRAMA DE INTERVENCION ESPECIALIZADA"/>
    <x v="1"/>
    <x v="0"/>
  </r>
  <r>
    <x v="11"/>
    <d v="2025-03-01T00:00:00"/>
    <x v="5"/>
    <n v="1132838"/>
    <s v="RLP - ARTEMISA"/>
    <x v="11"/>
    <s v="FUNDACIÓN TALITA KUM"/>
    <s v="RLP - RESIDENCIA DE PROTECCIÓN PARA LACTANTES Y PREESCOLARES (con Programa)"/>
    <x v="0"/>
    <x v="0"/>
  </r>
  <r>
    <x v="11"/>
    <d v="2025-03-07T00:00:00"/>
    <x v="4"/>
    <n v="1132863"/>
    <s v="PPF - LA FLORIDA CREA EQUIDAD"/>
    <x v="68"/>
    <s v="FUNDACIÓN CREA EQUIDAD"/>
    <s v="PPF - PROGRAMA DE PREVENCIÓN FOCALIZADA"/>
    <x v="0"/>
    <x v="0"/>
  </r>
  <r>
    <x v="11"/>
    <d v="2025-03-21T00:00:00"/>
    <x v="5"/>
    <n v="1132809"/>
    <s v="REM - ALDEAS INFANTILES SOS ÑUÑOHUE"/>
    <x v="4"/>
    <s v="ALDEAS INFANTILES S.O.S. CHILE"/>
    <s v="REM - RESIDENCIA PROTECCION PARA MAYORES CON PROGRAMA"/>
    <x v="1"/>
    <x v="0"/>
  </r>
  <r>
    <x v="11"/>
    <d v="2025-04-01T00:00:00"/>
    <x v="4"/>
    <n v="1132578"/>
    <s v="REM - CASA CARIDAD DON ORIONE"/>
    <x v="112"/>
    <s v="CONGREGACIÓN PEQUEÑAS HERMANAS MISIONERAS DE LA CARIDAD DON ORIONE"/>
    <s v="REM - RESIDENCIA PROTECCION PARA MAYORES CON PROGRAMA"/>
    <x v="0"/>
    <x v="0"/>
  </r>
  <r>
    <x v="11"/>
    <d v="2025-04-01T00:00:00"/>
    <x v="4"/>
    <n v="1132348"/>
    <s v="REM - CASAS FAMILIARES SAN JOSÉ"/>
    <x v="113"/>
    <s v="FUNDACIÓN DE BENEFICENCIA HOGAR DE NIÑOS SAN JOSÉ"/>
    <s v="REM - RESIDENCIA PROTECCION PARA MAYORES CON PROGRAMA"/>
    <x v="0"/>
    <x v="0"/>
  </r>
  <r>
    <x v="11"/>
    <d v="2025-04-01T00:00:00"/>
    <x v="5"/>
    <n v="1132413"/>
    <s v="PPF - IDECO WENUY"/>
    <x v="118"/>
    <s v="INSTITUTO PARA EL DESARROLLO COMUNITARIO IDECO, MIGUEL DE PUJADAS VERGARA"/>
    <s v="PPF - PROGRAMA DE PREVENCIÓN FOCALIZADA"/>
    <x v="0"/>
    <x v="0"/>
  </r>
  <r>
    <x v="11"/>
    <d v="2025-04-03T00:00:00"/>
    <x v="4"/>
    <n v="1131905"/>
    <s v="PPF - IDECO CERRO NAVIA"/>
    <x v="118"/>
    <s v="INSTITUTO PARA EL DESARROLLO COMUNITARIO IDECO, MIGUEL DE PUJADAS VERGARA"/>
    <s v="PPF - PROGRAMA DE PREVENCIÓN FOCALIZADA"/>
    <x v="0"/>
    <x v="0"/>
  </r>
  <r>
    <x v="11"/>
    <d v="2025-04-17T00:00:00"/>
    <x v="4"/>
    <n v="1132805"/>
    <s v="DCE - ASISTE MELIPILLA"/>
    <x v="27"/>
    <s v="FUNDACIÓN ASISTE"/>
    <s v="DCE - DIAGNOSTICO CLINICO ESPECIALIZADO"/>
    <x v="0"/>
    <x v="0"/>
  </r>
  <r>
    <x v="11"/>
    <d v="2025-05-01T00:00:00"/>
    <x v="5"/>
    <n v="1132574"/>
    <s v="REM - SANTA MARÍA"/>
    <x v="3"/>
    <s v="MARÍA AYUDA CORPORACIÓN DE BENEFICENCIA"/>
    <s v="REM - RESIDENCIA PROTECCION PARA MAYORES CON PROGRAMA"/>
    <x v="1"/>
    <x v="0"/>
  </r>
  <r>
    <x v="11"/>
    <d v="2025-05-01T00:00:00"/>
    <x v="5"/>
    <n v="1132804"/>
    <s v="DCE - NAGARTA"/>
    <x v="12"/>
    <s v="FUNDACIÓN PRODERE"/>
    <s v="DCE - DIAGNOSTICO CLINICO ESPECIALIZADO"/>
    <x v="1"/>
    <x v="0"/>
  </r>
  <r>
    <x v="11"/>
    <d v="2025-05-01T00:00:00"/>
    <x v="5"/>
    <n v="1132411"/>
    <s v="PPF - IDECO LA FLORIDA I"/>
    <x v="118"/>
    <s v="INSTITUTO PARA EL DESARROLLO COMUNITARIO IDECO, MIGUEL DE PUJADAS VERGARA"/>
    <s v="PPF - PROGRAMA DE PREVENCIÓN FOCALIZADA"/>
    <x v="1"/>
    <x v="0"/>
  </r>
  <r>
    <x v="11"/>
    <d v="2025-05-01T00:00:00"/>
    <x v="4"/>
    <n v="1132400"/>
    <s v="PDC - LA PINTANA"/>
    <x v="120"/>
    <s v="CORPORACIÓN CHILE DERECHOS, CENTRO DE ESTUDIOS Y DESARROLLO SOCIAL (CHILE DERECHOS)"/>
    <s v="PDC - PROGRAMA ESPECIALIZADO EN DROGAS (24 H)"/>
    <x v="4"/>
    <x v="0"/>
  </r>
  <r>
    <x v="11"/>
    <d v="2025-05-07T00:00:00"/>
    <x v="2"/>
    <n v="1132644"/>
    <s v="PEE - SAN MIGUEL"/>
    <x v="7"/>
    <s v="CORPORACIÓN ACOGIDA"/>
    <s v="PEE - PROGRAMA EXPLOTACIÓN SEXUAL"/>
    <x v="2"/>
    <x v="0"/>
  </r>
  <r>
    <x v="11"/>
    <d v="2025-05-16T00:00:00"/>
    <x v="4"/>
    <n v="1132740"/>
    <s v="PPF - CRESERES QUINTA NORMAL"/>
    <x v="8"/>
    <s v="FUNDACIÓN CRESERES"/>
    <s v="PPF - PROGRAMA DE PREVENCIÓN FOCALIZADA"/>
    <x v="1"/>
    <x v="0"/>
  </r>
  <r>
    <x v="11"/>
    <d v="2025-06-01T00:00:00"/>
    <x v="4"/>
    <n v="1132531"/>
    <s v="PPF - IDECO PELLI"/>
    <x v="118"/>
    <s v="INSTITUTO PARA EL DESARROLLO COMUNITARIO IDECO, MIGUEL DE PUJADAS VERGARA"/>
    <s v="PPF - PROGRAMA DE PREVENCIÓN FOCALIZADA"/>
    <x v="0"/>
    <x v="0"/>
  </r>
  <r>
    <x v="11"/>
    <d v="2025-06-01T00:00:00"/>
    <x v="5"/>
    <n v="1132681"/>
    <s v="FAE - CRESERES RAYEN"/>
    <x v="8"/>
    <s v="FUNDACIÓN CRESERES"/>
    <s v="FAE - PROGRAMA DE FAMILIA DE ACOGIDA ESPECIALIZADA"/>
    <x v="0"/>
    <x v="0"/>
  </r>
  <r>
    <x v="11"/>
    <d v="2025-06-01T00:00:00"/>
    <x v="4"/>
    <n v="1131897"/>
    <s v="PDE - CREA CAPACIDADES CERRO NAVIA"/>
    <x v="68"/>
    <s v="FUNDACIÓN CREA EQUIDAD"/>
    <s v="PDE - PROGRAMA DE REINSERCION EDUCATIVA (24 H)"/>
    <x v="0"/>
    <x v="0"/>
  </r>
  <r>
    <x v="11"/>
    <d v="2025-06-01T00:00:00"/>
    <x v="4"/>
    <n v="1132758"/>
    <s v="PPF - 24 HRS- CRESERES LA PINTANA"/>
    <x v="8"/>
    <s v="FUNDACIÓN CRESERES"/>
    <s v="PPF - PROGRAMA DE PREVENCIÓN FOCALIZADA"/>
    <x v="0"/>
    <x v="0"/>
  </r>
  <r>
    <x v="11"/>
    <d v="2025-06-01T00:00:00"/>
    <x v="2"/>
    <n v="1132838"/>
    <s v="RLP - ARTEMISA"/>
    <x v="11"/>
    <s v="FUNDACIÓN TALITA KUM"/>
    <s v="RLP - RESIDENCIA DE PROTECCIÓN PARA LACTANTES Y PREESCOLARES (con Programa)"/>
    <x v="2"/>
    <x v="0"/>
  </r>
  <r>
    <x v="11"/>
    <d v="2025-06-04T00:00:00"/>
    <x v="4"/>
    <n v="1132860"/>
    <s v="RLP - KUYEN"/>
    <x v="10"/>
    <s v="FUNDACIÓN CREESER"/>
    <s v="RLP - RESIDENCIA DE PROTECCIÓN PARA LACTANTES Y PREESCOLARES (con Programa)"/>
    <x v="0"/>
    <x v="0"/>
  </r>
  <r>
    <x v="11"/>
    <d v="2025-06-25T00:00:00"/>
    <x v="4"/>
    <n v="1132618"/>
    <s v="PIE - FUNDACIÓN DEM COLINA"/>
    <x v="9"/>
    <s v="FUNDACIÓN NACIONAL PARA LA DEFENSA ECOLOGICA DEL MENOR DE EDAD FUNDACIÓN (DEM)"/>
    <s v="PIE - PROGRAMA DE INTERVENCION ESPECIALIZADA"/>
    <x v="0"/>
    <x v="0"/>
  </r>
  <r>
    <x v="11"/>
    <d v="2025-07-01T00:00:00"/>
    <x v="5"/>
    <n v="1132686"/>
    <s v="RVA - PEWU"/>
    <x v="73"/>
    <s v="FUNDACIÓN ESTUDIO PARA UN HERMANO EDUCERE"/>
    <s v="RVA - RESIDENCIA DE VIDA FAMILIAR PARA ADOLESCENTES"/>
    <x v="0"/>
    <x v="0"/>
  </r>
  <r>
    <x v="11"/>
    <d v="2025-07-01T00:00:00"/>
    <x v="4"/>
    <n v="1132850"/>
    <s v="AFT - PROTECTORA CORDILLERA CENTRO I"/>
    <x v="23"/>
    <s v="SOCIEDAD DE ASISTENCIA Y CAPACITACIÓN (ANTES DENOMINADA SOCIEDAD PROTECTORA DE LA INFANCIA)"/>
    <s v="AFT - ACOMPAÑAMIENTO FAMILAR TERRITORIAL"/>
    <x v="0"/>
    <x v="0"/>
  </r>
  <r>
    <x v="11"/>
    <d v="2025-07-01T00:00:00"/>
    <x v="4"/>
    <n v="1132080"/>
    <s v="PIE - PUENTE ALTO PONIENTE SOCIAL CREATIVA"/>
    <x v="58"/>
    <s v="ORGANIZACIÓN NO GUBERNAMENTAL DE DESARROLLO SOCIAL CREATIVA"/>
    <s v="PIE - PROGRAMA DE INTERVENCION ESPECIALIZADA (24 H)"/>
    <x v="0"/>
    <x v="0"/>
  </r>
  <r>
    <x v="11"/>
    <d v="2025-07-07T00:00:00"/>
    <x v="5"/>
    <n v="1132820"/>
    <s v="RLP - DRAJIM"/>
    <x v="1"/>
    <s v="CORPORACIÓN PRODEL"/>
    <s v="RLP - RESIDENCIA DE PROTECCIÓN PARA LACTANTES Y PREESCOLARES (con Programa)"/>
    <x v="0"/>
    <x v="0"/>
  </r>
  <r>
    <x v="11"/>
    <d v="2025-08-01T00:00:00"/>
    <x v="6"/>
    <n v="1132359"/>
    <s v="REM - HOGAR DE NIÑAS LA GRANJA"/>
    <x v="100"/>
    <s v="CORPORACIÓN IGLESIA ALIANZA CRISTIANA Y MISIONERA"/>
    <s v="REM - RESIDENCIA PROTECCION PARA MAYORES CON PROGRAMA"/>
    <x v="0"/>
    <x v="0"/>
  </r>
  <r>
    <x v="11"/>
    <d v="2025-08-01T00:00:00"/>
    <x v="4"/>
    <n v="1132383"/>
    <s v="PPF - 24 HORAS PUNTO DE ENCUENTRO LO PRADO"/>
    <x v="115"/>
    <s v="ORGANIZACIÓN NO GUBERNAMENTAL DE DESARROLLO DEL JOVEN Y SU FAMILIA SURCOS"/>
    <s v="PPF - PROGRAMA DE PREVENCIÓN FOCALIZADA"/>
    <x v="1"/>
    <x v="0"/>
  </r>
  <r>
    <x v="11"/>
    <d v="2025-08-01T00:00:00"/>
    <x v="4"/>
    <n v="1132820"/>
    <s v="RLP - DRAJIM"/>
    <x v="1"/>
    <s v="CORPORACIÓN PRODEL"/>
    <s v="RLP - RESIDENCIA DE PROTECCIÓN PARA LACTANTES Y PREESCOLARES (con Programa)"/>
    <x v="1"/>
    <x v="0"/>
  </r>
  <r>
    <x v="11"/>
    <d v="2025-08-01T00:00:00"/>
    <x v="4"/>
    <n v="1132582"/>
    <s v="PPF - IDECO PEÑALOLEN"/>
    <x v="118"/>
    <s v="INSTITUTO PARA EL DESARROLLO COMUNITARIO IDECO, MIGUEL DE PUJADAS VERGARA"/>
    <s v="PPF - PROGRAMA DE PREVENCIÓN FOCALIZADA"/>
    <x v="0"/>
    <x v="0"/>
  </r>
  <r>
    <x v="11"/>
    <d v="2025-08-01T00:00:00"/>
    <x v="4"/>
    <n v="1132838"/>
    <s v="RLP - ARTEMISA"/>
    <x v="11"/>
    <s v="FUNDACIÓN TALITA KUM"/>
    <s v="RLP - RESIDENCIA DE PROTECCIÓN PARA LACTANTES Y PREESCOLARES (con Programa)"/>
    <x v="0"/>
    <x v="0"/>
  </r>
  <r>
    <x v="11"/>
    <d v="2025-08-20T00:00:00"/>
    <x v="4"/>
    <n v="1132086"/>
    <s v="PIE - 24 HORAS DEM SAN RAMÓN"/>
    <x v="9"/>
    <s v="FUNDACIÓN NACIONAL PARA LA DEFENSA ECOLOGICA DEL MENOR DE EDAD FUNDACIÓN (DEM)"/>
    <s v="PIE - PROGRAMA DE INTERVENCION ESPECIALIZADA (24 H)"/>
    <x v="0"/>
    <x v="0"/>
  </r>
  <r>
    <x v="11"/>
    <d v="2025-09-01T00:00:00"/>
    <x v="5"/>
    <n v="1132813"/>
    <s v="PRM - CEPIJ LA PINTANA"/>
    <x v="44"/>
    <s v="CORPORACIÓN DE OPORTUNIDAD Y ACCIÓN SOLIDARIA OPCIÓN"/>
    <s v="PRM - PROGRAMA ESPECIALIZADO EN MALTRATO"/>
    <x v="1"/>
    <x v="0"/>
  </r>
  <r>
    <x v="11"/>
    <d v="2025-09-01T00:00:00"/>
    <x v="5"/>
    <n v="1132704"/>
    <s v="REM - HOGAR DE NIÑOS SAN VICENTE"/>
    <x v="15"/>
    <s v="FUNDACIÓN MARÍA DE LA LUZ ZAÑARTU"/>
    <s v="REM - RESIDENCIA PROTECCION PARA MAYORES CON PROGRAMA"/>
    <x v="0"/>
    <x v="0"/>
  </r>
  <r>
    <x v="11"/>
    <d v="2025-09-01T00:00:00"/>
    <x v="5"/>
    <n v="1132742"/>
    <s v="PPF - CRESERES SANTIAGO"/>
    <x v="8"/>
    <s v="FUNDACIÓN CRESERES"/>
    <s v="PPF - PROGRAMA DE PREVENCIÓN FOCALIZADA"/>
    <x v="0"/>
    <x v="0"/>
  </r>
  <r>
    <x v="11"/>
    <d v="2025-09-01T00:00:00"/>
    <x v="5"/>
    <n v="1132650"/>
    <s v="PEE - ESCI SANTIAGO"/>
    <x v="44"/>
    <s v="CORPORACIÓN DE OPORTUNIDAD Y ACCIÓN SOLIDARIA OPCIÓN"/>
    <s v="PEE - PROGRAMA EXPLOTACIÓN SEXUAL"/>
    <x v="1"/>
    <x v="0"/>
  </r>
  <r>
    <x v="11"/>
    <d v="2025-09-01T00:00:00"/>
    <x v="5"/>
    <n v="1132564"/>
    <s v="PPF - LO ESPEJO"/>
    <x v="35"/>
    <s v="FUNDACIÓN PAULA JARAQUEMADA ALQUIZAR"/>
    <s v="PPF - PROGRAMA DE PREVENCIÓN FOCALIZADA"/>
    <x v="1"/>
    <x v="0"/>
  </r>
  <r>
    <x v="11"/>
    <d v="2025-09-07T00:00:00"/>
    <x v="4"/>
    <n v="1132631"/>
    <s v="PDC - 24 HORAS SAN RAMÓN CHILE DERECHOS"/>
    <x v="120"/>
    <s v="CORPORACIÓN CHILE DERECHOS, CENTRO DE ESTUDIOS Y DESARROLLO SOCIAL (CHILE DERECHOS)"/>
    <s v="PDC - PROGRAMA ESPECIALIZADO EN DROGAS (24 H)"/>
    <x v="0"/>
    <x v="0"/>
  </r>
  <r>
    <x v="11"/>
    <d v="2025-10-01T00:00:00"/>
    <x v="5"/>
    <n v="1132392"/>
    <s v="FAE - MAIPU CERRILLOS"/>
    <x v="9"/>
    <s v="FUNDACIÓN NACIONAL PARA LA DEFENSA ECOLOGICA DEL MENOR DE EDAD FUNDACIÓN (DEM)"/>
    <s v="FAE - PROGRAMA DE FAMILIA DE ACOGIDA ESPECIALIZADA"/>
    <x v="1"/>
    <x v="0"/>
  </r>
  <r>
    <x v="11"/>
    <d v="2025-10-01T00:00:00"/>
    <x v="5"/>
    <n v="1132600"/>
    <s v="REM - ACOGEME SAN JOSÉ"/>
    <x v="3"/>
    <s v="MARÍA AYUDA CORPORACIÓN DE BENEFICENCIA"/>
    <s v="REM - RESIDENCIA PROTECCION PARA MAYORES CON PROGRAMA"/>
    <x v="0"/>
    <x v="0"/>
  </r>
  <r>
    <x v="11"/>
    <d v="2025-10-01T00:00:00"/>
    <x v="5"/>
    <n v="1132394"/>
    <s v="FAE - MAIPU"/>
    <x v="9"/>
    <s v="FUNDACIÓN NACIONAL PARA LA DEFENSA ECOLOGICA DEL MENOR DE EDAD FUNDACIÓN (DEM)"/>
    <s v="FAE - PROGRAMA DE FAMILIA DE ACOGIDA ESPECIALIZADA"/>
    <x v="1"/>
    <x v="0"/>
  </r>
  <r>
    <x v="11"/>
    <d v="2025-10-01T00:00:00"/>
    <x v="5"/>
    <n v="1132709"/>
    <s v="FAE - FAMILIAS DE ACOGIDA"/>
    <x v="107"/>
    <s v="FUNDACIÓN CHILENA DE LA ADOPCIÓN"/>
    <s v="FAE - PROGRAMA DE FAMILIA DE ACOGIDA ESPECIALIZADA"/>
    <x v="1"/>
    <x v="0"/>
  </r>
  <r>
    <x v="11"/>
    <d v="2025-10-08T00:00:00"/>
    <x v="4"/>
    <n v="1132848"/>
    <s v="AFT - PROTECTORA CORDILLERA PONIENTE"/>
    <x v="23"/>
    <s v="SOCIEDAD DE ASISTENCIA Y CAPACITACIÓN (ANTES DENOMINADA SOCIEDAD PROTECTORA DE LA INFANCIA)"/>
    <s v="AFT - ACOMPAÑAMIENTO FAMILAR TERRITORIAL"/>
    <x v="0"/>
    <x v="0"/>
  </r>
  <r>
    <x v="11"/>
    <d v="2025-10-29T00:00:00"/>
    <x v="4"/>
    <n v="1132736"/>
    <s v="PPF - VIVIENDO EN FAMILIA SANTA ROSA DE LIMA"/>
    <x v="23"/>
    <s v="SOCIEDAD DE ASISTENCIA Y CAPACITACIÓN (ANTES DENOMINADA SOCIEDAD PROTECTORA DE LA INFANCIA)"/>
    <s v="PPF - PROGRAMA DE PREVENCIÓN FOCALIZADA"/>
    <x v="0"/>
    <x v="0"/>
  </r>
  <r>
    <x v="11"/>
    <d v="2025-11-01T00:00:00"/>
    <x v="4"/>
    <n v="1132607"/>
    <s v="RLP - HOGAR CASA SANTA CATALINA"/>
    <x v="97"/>
    <s v="ONG DE DESARROLLO HOGAR SANTA CATALINA"/>
    <s v="RLP - RESIDENCIA DE PROTECCIÓN PARA LACTANTES Y PREESCOLARES (con Programa)"/>
    <x v="0"/>
    <x v="0"/>
  </r>
  <r>
    <x v="11"/>
    <d v="2025-11-01T00:00:00"/>
    <x v="0"/>
    <n v="1132905"/>
    <s v="PPF - CONCHALI CHILE DERECHOS"/>
    <x v="120"/>
    <s v="CORPORACIÓN CHILE DERECHOS, CENTRO DE ESTUDIOS Y DESARROLLO SOCIAL (CHILE DERECHOS)"/>
    <s v="PPF - PROGRAMA DE PREVENCIÓN FOCALIZADA"/>
    <x v="0"/>
    <x v="0"/>
  </r>
  <r>
    <x v="11"/>
    <d v="2025-11-01T00:00:00"/>
    <x v="2"/>
    <n v="1132424"/>
    <s v="PEE - BEITA"/>
    <x v="11"/>
    <s v="FUNDACIÓN TALITA KUM"/>
    <s v="PEE - PROGRAMA EXPLOTACIÓN SEXUAL"/>
    <x v="2"/>
    <x v="0"/>
  </r>
  <r>
    <x v="11"/>
    <d v="2025-11-01T00:00:00"/>
    <x v="4"/>
    <n v="1132820"/>
    <s v="RLP - DRAJIM"/>
    <x v="1"/>
    <s v="CORPORACIÓN PRODEL"/>
    <s v="RLP - RESIDENCIA DE PROTECCIÓN PARA LACTANTES Y PREESCOLARES (con Programa)"/>
    <x v="0"/>
    <x v="0"/>
  </r>
  <r>
    <x v="11"/>
    <d v="2025-11-01T00:00:00"/>
    <x v="0"/>
    <n v="1132396"/>
    <s v="FAE - FUNDACIÓN DEM COLINA"/>
    <x v="9"/>
    <s v="FUNDACIÓN NACIONAL PARA LA DEFENSA ECOLOGICA DEL MENOR DE EDAD FUNDACIÓN (DEM)"/>
    <s v="FAE - PROGRAMA DE FAMILIA DE ACOGIDA ESPECIALIZADA"/>
    <x v="0"/>
    <x v="0"/>
  </r>
  <r>
    <x v="11"/>
    <d v="2025-11-11T00:00:00"/>
    <x v="6"/>
    <n v="1132081"/>
    <s v="PIE - LA GRANJA 2 SOCIAL CREATIVA"/>
    <x v="58"/>
    <s v="ORGANIZACIÓN NO GUBERNAMENTAL DE DESARROLLO SOCIAL CREATIVA"/>
    <s v="PIE - PROGRAMA DE INTERVENCION ESPECIALIZADA (24 H)"/>
    <x v="0"/>
    <x v="0"/>
  </r>
  <r>
    <x v="11"/>
    <d v="2025-11-27T00:00:00"/>
    <x v="0"/>
    <n v="1132465"/>
    <s v="PRM - FUNDACIÓN DEM COLINA TIL TIL I"/>
    <x v="9"/>
    <s v="FUNDACIÓN NACIONAL PARA LA DEFENSA ECOLOGICA DEL MENOR DE EDAD FUNDACIÓN (DEM)"/>
    <s v="PRM - PROGRAMA ESPECIALIZADO EN MALTRATO"/>
    <x v="0"/>
    <x v="0"/>
  </r>
  <r>
    <x v="11"/>
    <d v="2025-12-01T00:00:00"/>
    <x v="4"/>
    <n v="1132059"/>
    <s v="PDE - PROGRAMA DE PROTECCIÓN ESPECIALIZADO EN REINSERCIÓN"/>
    <x v="111"/>
    <s v="CORPORACIÓN INTEGRAL EDUCATIVA Y SOCIAL PARA EL DESARROLLO DE LA COMUNIDAD"/>
    <s v="PDE - PROGRAMA DE REINSERCION EDUCATIVA (24 H)"/>
    <x v="0"/>
    <x v="0"/>
  </r>
  <r>
    <x v="11"/>
    <d v="2025-12-01T00:00:00"/>
    <x v="4"/>
    <n v="1132840"/>
    <s v="RMA - SANTIAGO CHILE DERECHOS"/>
    <x v="120"/>
    <s v="CORPORACIÓN CHILE DERECHOS, CENTRO DE ESTUDIOS Y DESARROLLO SOCIAL (CHILE DERECHOS)"/>
    <s v="RMA - RESIDENCIA PROTECCION PARA MADRES ADOLESCENTES CON PROGRAMA"/>
    <x v="1"/>
    <x v="0"/>
  </r>
  <r>
    <x v="11"/>
    <d v="2025-12-01T00:00:00"/>
    <x v="4"/>
    <n v="1132617"/>
    <s v="PIE - 24 HORAS LAMPA"/>
    <x v="0"/>
    <s v="FUNDACIÓN MI CASA"/>
    <s v="PIE - PROGRAMA DE INTERVENCION ESPECIALIZADA (24 H)"/>
    <x v="1"/>
    <x v="0"/>
  </r>
  <r>
    <x v="11"/>
    <d v="2025-12-01T00:00:00"/>
    <x v="4"/>
    <n v="1132806"/>
    <s v="RMA - PROVIDENCIA CHILE DERECHOS"/>
    <x v="120"/>
    <s v="CORPORACIÓN CHILE DERECHOS, CENTRO DE ESTUDIOS Y DESARROLLO SOCIAL (CHILE DERECHOS)"/>
    <s v="RMA - RESIDENCIA PROTECCION PARA MADRES ADOLESCENTES CON PROGRAMA"/>
    <x v="0"/>
    <x v="0"/>
  </r>
  <r>
    <x v="11"/>
    <d v="2025-12-12T00:00:00"/>
    <x v="6"/>
    <n v="1132676"/>
    <s v="FAE - CRESERES AYELEN"/>
    <x v="8"/>
    <s v="FUNDACIÓN CRESERES"/>
    <s v="FAE - PROGRAMA DE FAMILIA DE ACOGIDA ESPECIALIZADA"/>
    <x v="1"/>
    <x v="0"/>
  </r>
  <r>
    <x v="11"/>
    <d v="2025-12-17T00:00:00"/>
    <x v="4"/>
    <n v="1132412"/>
    <s v="PPF - IDECO LA FLORIDA II"/>
    <x v="118"/>
    <s v="INSTITUTO PARA EL DESARROLLO COMUNITARIO IDECO, MIGUEL DE PUJADAS VERGARA"/>
    <s v="PPF - PROGRAMA DE PREVENCIÓN FOCALIZADA"/>
    <x v="0"/>
    <x v="0"/>
  </r>
  <r>
    <x v="11"/>
    <d v="2026-01-01T00:00:00"/>
    <x v="4"/>
    <n v="1132473"/>
    <s v="PAS - SANTIAGO"/>
    <x v="44"/>
    <s v="CORPORACIÓN DE OPORTUNIDAD Y ACCIÓN SOLIDARIA OPCIÓN"/>
    <s v="PAS - PROGRAMA ESPECIALIZADO PARA AGRESORES SEXUALES"/>
    <x v="1"/>
    <x v="0"/>
  </r>
  <r>
    <x v="11"/>
    <d v="2026-01-01T00:00:00"/>
    <x v="4"/>
    <n v="1132604"/>
    <s v="PDC - LA GRANJA"/>
    <x v="122"/>
    <s v="ILUSTRE MUNICIPALIDAD DE LA GRANJA"/>
    <s v="PDC - PROGRAMA ESPECIALIZADO EN DROGAS (24 H)"/>
    <x v="0"/>
    <x v="0"/>
  </r>
  <r>
    <x v="11"/>
    <d v="2026-01-01T00:00:00"/>
    <x v="5"/>
    <n v="1132694"/>
    <s v="FAE - EL BOSQUE 2"/>
    <x v="101"/>
    <s v="CORPORACIÓN EDUCACIONAL Y ASISTENCIAL HELLEN KELLER"/>
    <s v="FAE - PROGRAMA DE FAMILIA DE ACOGIDA ESPECIALIZADA"/>
    <x v="0"/>
    <x v="0"/>
  </r>
  <r>
    <x v="11"/>
    <d v="2026-01-01T00:00:00"/>
    <x v="4"/>
    <n v="1132820"/>
    <s v="RLP - DRAJIM"/>
    <x v="1"/>
    <s v="CORPORACIÓN PRODEL"/>
    <s v="RLP - RESIDENCIA DE PROTECCIÓN PARA LACTANTES Y PREESCOLARES (con Programa)"/>
    <x v="0"/>
    <x v="0"/>
  </r>
  <r>
    <x v="11"/>
    <d v="2026-01-07T00:00:00"/>
    <x v="4"/>
    <n v="1132459"/>
    <s v="PAD - LOS ALMENDROS"/>
    <x v="5"/>
    <s v="FUNDACIÓN DE AYUDA AL NIÑO LIMITADO (COANIL)"/>
    <s v="PAD - PROGRAMA DE PROTECCIÓN AMBULATORIA CON DISCAPACIDAD GRAVE O PROFUNDA"/>
    <x v="1"/>
    <x v="0"/>
  </r>
  <r>
    <x v="11"/>
    <d v="2026-01-08T00:00:00"/>
    <x v="5"/>
    <n v="1132316"/>
    <s v="REM - ALDEA NAZARETH"/>
    <x v="102"/>
    <s v="FUNDACIÓN PADRE SEMERIA"/>
    <s v="REM - RESIDENCIA PROTECCION PARA MAYORES CON PROGRAMA"/>
    <x v="0"/>
    <x v="0"/>
  </r>
  <r>
    <x v="11"/>
    <d v="2026-02-01T00:00:00"/>
    <x v="4"/>
    <n v="1132662"/>
    <s v="RVA - EL ENCUENTRO"/>
    <x v="102"/>
    <s v="FUNDACIÓN PADRE SEMERIA"/>
    <s v="RVA - RESIDENCIA DE VIDA FAMILIAR PARA ADOLESCENTES"/>
    <x v="0"/>
    <x v="0"/>
  </r>
  <r>
    <x v="11"/>
    <d v="2026-02-01T00:00:00"/>
    <x v="0"/>
    <n v="1132359"/>
    <s v="REM - HOGAR DE NIÑAS LA GRANJA"/>
    <x v="100"/>
    <s v="CORPORACIÓN IGLESIA ALIANZA CRISTIANA Y MISIONERA"/>
    <s v="REM - RESIDENCIA PROTECCION PARA MAYORES CON PROGRAMA"/>
    <x v="0"/>
    <x v="0"/>
  </r>
  <r>
    <x v="11"/>
    <d v="2026-02-01T00:00:00"/>
    <x v="4"/>
    <n v="1132719"/>
    <s v="PPF - VELA"/>
    <x v="11"/>
    <s v="FUNDACIÓN TALITA KUM"/>
    <s v="PPF - PROGRAMA DE PREVENCIÓN FOCALIZADA"/>
    <x v="0"/>
    <x v="0"/>
  </r>
  <r>
    <x v="11"/>
    <d v="2026-03-01T00:00:00"/>
    <x v="0"/>
    <n v="1132097"/>
    <s v="PPF - PPF 24 HORAS LAMPA"/>
    <x v="0"/>
    <s v="FUNDACIÓN MI CASA"/>
    <s v="PPF - PROGRAMA DE PREVENCIÓN FOCALIZADA"/>
    <x v="0"/>
    <x v="0"/>
  </r>
  <r>
    <x v="11"/>
    <d v="2026-03-01T00:00:00"/>
    <x v="4"/>
    <n v="1132995"/>
    <s v="FAE - DEM METROPOLITANO-ESTACIÓN CENTRAL"/>
    <x v="9"/>
    <s v="FUNDACIÓN NACIONAL PARA LA DEFENSA ECOLOGICA DEL MENOR DE EDAD FUNDACIÓN (DEM)"/>
    <s v="FAE - PROGRAMA DE FAMILIA DE ACOGIDA ESPECIALIZADA"/>
    <x v="0"/>
    <x v="0"/>
  </r>
  <r>
    <x v="11"/>
    <d v="2026-03-01T00:00:00"/>
    <x v="4"/>
    <n v="1132838"/>
    <s v="RLP - ARTEMISA"/>
    <x v="11"/>
    <s v="FUNDACIÓN TALITA KUM"/>
    <s v="RLP - RESIDENCIA DE PROTECCIÓN PARA LACTANTES Y PREESCOLARES (con Programa)"/>
    <x v="0"/>
    <x v="0"/>
  </r>
  <r>
    <x v="11"/>
    <d v="2026-03-01T00:00:00"/>
    <x v="0"/>
    <n v="1132988"/>
    <s v="PRM - DEM COLINA"/>
    <x v="9"/>
    <s v="FUNDACIÓN NACIONAL PARA LA DEFENSA ECOLOGICA DEL MENOR DE EDAD FUNDACIÓN (DEM)"/>
    <s v="PRM - PROGRAMA ESPECIALIZADO EN MALTRATO"/>
    <x v="0"/>
    <x v="0"/>
  </r>
  <r>
    <x v="11"/>
    <d v="2026-03-01T00:00:00"/>
    <x v="5"/>
    <n v="1132591"/>
    <s v="FAE - FUNDACIÓN DEM PUENTE ALTO II"/>
    <x v="9"/>
    <s v="FUNDACIÓN NACIONAL PARA LA DEFENSA ECOLOGICA DEL MENOR DE EDAD FUNDACIÓN (DEM)"/>
    <s v="FAE - PROGRAMA DE FAMILIA DE ACOGIDA ESPECIALIZADA"/>
    <x v="3"/>
    <x v="0"/>
  </r>
  <r>
    <x v="11"/>
    <d v="2026-03-09T00:00:00"/>
    <x v="4"/>
    <n v="1132840"/>
    <s v="RMA - SANTIAGO CHILE DERECHOS"/>
    <x v="120"/>
    <s v="CORPORACIÓN CHILE DERECHOS, CENTRO DE ESTUDIOS Y DESARROLLO SOCIAL (CHILE DERECHOS)"/>
    <s v="RMA - RESIDENCIA PROTECCION PARA MADRES ADOLESCENTES CON PROGRAMA"/>
    <x v="0"/>
    <x v="0"/>
  </r>
  <r>
    <x v="11"/>
    <d v="2026-04-01T00:00:00"/>
    <x v="2"/>
    <n v="1132359"/>
    <s v="REM - HOGAR DE NIÑAS LA GRANJA"/>
    <x v="100"/>
    <s v="CORPORACIÓN IGLESIA ALIANZA CRISTIANA Y MISIONERA"/>
    <s v="REM - RESIDENCIA PROTECCION PARA MAYORES CON PROGRAMA"/>
    <x v="2"/>
    <x v="0"/>
  </r>
  <r>
    <x v="11"/>
    <d v="2026-04-01T00:00:00"/>
    <x v="0"/>
    <n v="1133084"/>
    <s v="PRM - CIUDAD DEL NIÑO MAPOCHO"/>
    <x v="14"/>
    <s v="FUNDACIÓN CIUDAD DEL NIÑO EX CONSEJO DE DEFENSA DEL NIÑO"/>
    <s v="PRM - PROGRAMA ESPECIALIZADO EN MALTRATO"/>
    <x v="0"/>
    <x v="0"/>
  </r>
  <r>
    <x v="11"/>
    <d v="2026-04-01T00:00:00"/>
    <x v="4"/>
    <n v="1132806"/>
    <s v="RMA - PROVIDENCIA CHILE DERECHOS"/>
    <x v="120"/>
    <s v="CORPORACIÓN CHILE DERECHOS, CENTRO DE ESTUDIOS Y DESARROLLO SOCIAL (CHILE DERECHOS)"/>
    <s v="RMA - RESIDENCIA PROTECCION PARA MADRES ADOLESCENTES CON PROGRAMA"/>
    <x v="0"/>
    <x v="0"/>
  </r>
  <r>
    <x v="11"/>
    <d v="2026-04-01T00:00:00"/>
    <x v="4"/>
    <n v="1132838"/>
    <s v="RLP - ARTEMISA"/>
    <x v="11"/>
    <s v="FUNDACIÓN TALITA KUM"/>
    <s v="RLP - RESIDENCIA DE PROTECCIÓN PARA LACTANTES Y PREESCOLARES (con Programa)"/>
    <x v="0"/>
    <x v="0"/>
  </r>
  <r>
    <x v="11"/>
    <d v="2026-04-01T00:00:00"/>
    <x v="6"/>
    <n v="1132907"/>
    <s v="REM - MACUL CHILE DERECHOS"/>
    <x v="120"/>
    <s v="CORPORACIÓN CHILE DERECHOS, CENTRO DE ESTUDIOS Y DESARROLLO SOCIAL (CHILE DERECHOS)"/>
    <s v="REM - RESIDENCIA PROTECCION PARA MAYORES CON PROGRAMA"/>
    <x v="0"/>
    <x v="0"/>
  </r>
  <r>
    <x v="11"/>
    <d v="2026-04-16T00:00:00"/>
    <x v="0"/>
    <n v="1132369"/>
    <s v="REM - NUESTRA SEÑORA DEL CAMINO"/>
    <x v="23"/>
    <s v="SOCIEDAD DE ASISTENCIA Y CAPACITACIÓN (ANTES DENOMINADA SOCIEDAD PROTECTORA DE LA INFANCIA)"/>
    <s v="REM - RESIDENCIA PROTECCION PARA MAYORES CON PROGRAMA"/>
    <x v="0"/>
    <x v="0"/>
  </r>
  <r>
    <x v="11"/>
    <d v="2026-05-01T00:00:00"/>
    <x v="5"/>
    <n v="1132348"/>
    <s v="REM - CASAS FAMILIARES SAN JOSÉ"/>
    <x v="113"/>
    <s v="FUNDACIÓN DE BENEFICENCIA HOGAR DE NIÑOS SAN JOSÉ"/>
    <s v="REM - RESIDENCIA PROTECCION PARA MAYORES CON PROGRAMA"/>
    <x v="0"/>
    <x v="0"/>
  </r>
  <r>
    <x v="11"/>
    <d v="2026-05-01T00:00:00"/>
    <x v="0"/>
    <n v="1132840"/>
    <s v="RMA - SANTIAGO CHILE DERECHOS"/>
    <x v="120"/>
    <s v="CORPORACIÓN CHILE DERECHOS, CENTRO DE ESTUDIOS Y DESARROLLO SOCIAL (CHILE DERECHOS)"/>
    <s v="RMA - RESIDENCIA PROTECCION PARA MADRES ADOLESCENTES CON PROGRAMA"/>
    <x v="0"/>
    <x v="0"/>
  </r>
  <r>
    <x v="11"/>
    <d v="2026-05-01T00:00:00"/>
    <x v="4"/>
    <n v="1133102"/>
    <s v="PRM - LO BARNECHEA"/>
    <x v="7"/>
    <s v="CORPORACIÓN ACOGIDA"/>
    <s v="PRM - PROGRAMA ESPECIALIZADO EN MALTRATO"/>
    <x v="1"/>
    <x v="0"/>
  </r>
  <r>
    <x v="11"/>
    <d v="2026-05-01T00:00:00"/>
    <x v="4"/>
    <n v="1133081"/>
    <s v="PRM - MINTAKA"/>
    <x v="11"/>
    <s v="FUNDACIÓN TALITA KUM"/>
    <s v="PRM - PROGRAMA ESPECIALIZADO EN MALTRATO"/>
    <x v="0"/>
    <x v="0"/>
  </r>
  <r>
    <x v="11"/>
    <d v="2026-05-01T00:00:00"/>
    <x v="4"/>
    <n v="1132762"/>
    <s v="DAM - LA CISTERNA 2"/>
    <x v="42"/>
    <s v="FUNDACIÓN TRABAJO CON SENTIDO"/>
    <s v="DAM - DIAGNÓSTICO"/>
    <x v="0"/>
    <x v="0"/>
  </r>
  <r>
    <x v="11"/>
    <d v="2026-05-15T00:00:00"/>
    <x v="4"/>
    <n v="1132681"/>
    <s v="FAE - CRESERES RAYEN"/>
    <x v="8"/>
    <s v="FUNDACIÓN CRESERES"/>
    <s v="FAE - PROGRAMA DE FAMILIA DE ACOGIDA ESPECIALIZADA"/>
    <x v="0"/>
    <x v="0"/>
  </r>
  <r>
    <x v="11"/>
    <d v="2026-06-01T00:00:00"/>
    <x v="4"/>
    <n v="1133100"/>
    <s v="PRM - PEÑAFLOR 2"/>
    <x v="7"/>
    <s v="CORPORACIÓN ACOGIDA"/>
    <s v="PRM - PROGRAMA ESPECIALIZADO EN MALTRATO"/>
    <x v="0"/>
    <x v="0"/>
  </r>
  <r>
    <x v="11"/>
    <d v="2026-06-01T00:00:00"/>
    <x v="4"/>
    <n v="1132743"/>
    <s v="PIE - 24 HRS -CRESERES CERRO NAVIA"/>
    <x v="8"/>
    <s v="FUNDACIÓN CRESERES"/>
    <s v="PIE - PROGRAMA DE INTERVENCION ESPECIALIZADA (24 H)"/>
    <x v="0"/>
    <x v="0"/>
  </r>
  <r>
    <x v="11"/>
    <d v="2026-06-01T00:00:00"/>
    <x v="4"/>
    <n v="1131904"/>
    <s v="PPF - IDECO CLOTARIO BLEST"/>
    <x v="118"/>
    <s v="INSTITUTO PARA EL DESARROLLO COMUNITARIO IDECO, MIGUEL DE PUJADAS VERGARA"/>
    <s v="PPF - PROGRAMA DE PREVENCIÓN FOCALIZADA"/>
    <x v="0"/>
    <x v="0"/>
  </r>
  <r>
    <x v="11"/>
    <d v="2026-06-01T00:00:00"/>
    <x v="4"/>
    <n v="1133104"/>
    <s v="PRM - TALAGANTE ZONA CENTRO"/>
    <x v="7"/>
    <s v="CORPORACIÓN ACOGIDA"/>
    <s v="PRM - PROGRAMA ESPECIALIZADO EN MALTRATO"/>
    <x v="1"/>
    <x v="0"/>
  </r>
  <r>
    <x v="11"/>
    <d v="2026-06-01T00:00:00"/>
    <x v="4"/>
    <n v="1132775"/>
    <s v="DAM - LO BARNECHEA"/>
    <x v="42"/>
    <s v="FUNDACIÓN TRABAJO CON SENTIDO"/>
    <s v="DAM - DIAGNÓSTICO"/>
    <x v="0"/>
    <x v="0"/>
  </r>
  <r>
    <x v="11"/>
    <d v="2026-06-18T00:00:00"/>
    <x v="4"/>
    <n v="1132766"/>
    <s v="PPF - ACOGIDA LA FLORIDA - MACUL"/>
    <x v="7"/>
    <s v="CORPORACIÓN ACOGIDA"/>
    <s v="PPF - PROGRAMA DE PREVENCIÓN FOCALIZADA"/>
    <x v="0"/>
    <x v="0"/>
  </r>
  <r>
    <x v="11"/>
    <d v="2026-07-01T00:00:00"/>
    <x v="4"/>
    <n v="1133078"/>
    <s v="PRM - CEPIJ CONCHALI 1"/>
    <x v="44"/>
    <s v="CORPORACIÓN DE OPORTUNIDAD Y ACCIÓN SOLIDARIA OPCIÓN"/>
    <s v="PRM - PROGRAMA ESPECIALIZADO EN MALTRATO"/>
    <x v="1"/>
    <x v="0"/>
  </r>
  <r>
    <x v="11"/>
    <d v="2026-07-01T00:00:00"/>
    <x v="4"/>
    <n v="1132097"/>
    <s v="PPF - PPF 24 HORAS LAMPA"/>
    <x v="0"/>
    <s v="FUNDACIÓN MI CASA"/>
    <s v="PPF - PROGRAMA DE PREVENCIÓN FOCALIZADA"/>
    <x v="0"/>
    <x v="0"/>
  </r>
  <r>
    <x v="11"/>
    <d v="2026-07-05T00:00:00"/>
    <x v="4"/>
    <n v="1132076"/>
    <s v="PIE - 24 HORAS MACUL HELLEN KELLER"/>
    <x v="101"/>
    <s v="CORPORACIÓN EDUCACIONAL Y ASISTENCIAL HELLEN KELLER"/>
    <s v="PIE - PROGRAMA DE INTERVENCION ESPECIALIZADA (24 H)"/>
    <x v="0"/>
    <x v="0"/>
  </r>
  <r>
    <x v="11"/>
    <d v="2026-07-17T00:00:00"/>
    <x v="5"/>
    <n v="1132411"/>
    <s v="PPF - IDECO LA FLORIDA I"/>
    <x v="118"/>
    <s v="INSTITUTO PARA EL DESARROLLO COMUNITARIO IDECO, MIGUEL DE PUJADAS VERGARA"/>
    <s v="PPF - PROGRAMA DE PREVENCIÓN FOCALIZADA"/>
    <x v="0"/>
    <x v="0"/>
  </r>
  <r>
    <x v="12"/>
    <d v="2022-04-01T00:00:00"/>
    <x v="1"/>
    <n v="1160080"/>
    <s v="RLP - RESIDENCIA DE PROTECCIÓN PARA PRIMERA INFANCIA MADRE LUCIENNE HARDY"/>
    <x v="123"/>
    <s v="FUNDACIÓN NUESTRA SEÑORA DE LA ESPERANZA"/>
    <s v="RLP - RESIDENCIA DE PROTECCIÓN PARA LACTANTES Y PREESCOLARES (con Programa)"/>
    <x v="1"/>
    <x v="0"/>
  </r>
  <r>
    <x v="12"/>
    <d v="2022-04-01T00:00:00"/>
    <x v="1"/>
    <n v="1160075"/>
    <s v="RLP - RESIDENCIA DE PROTECCIÓN PARA PRIMERA INFANCIA NUESTRA SEÑORA DE LA ESPERANZA"/>
    <x v="123"/>
    <s v="FUNDACIÓN NUESTRA SEÑORA DE LA ESPERANZA"/>
    <s v="RLP - RESIDENCIA DE PROTECCIÓN PARA LACTANTES Y PREESCOLARES (con Programa)"/>
    <x v="1"/>
    <x v="0"/>
  </r>
  <r>
    <x v="12"/>
    <d v="2022-04-01T00:00:00"/>
    <x v="1"/>
    <n v="1160036"/>
    <s v="REM - FRANZ REINISCH"/>
    <x v="3"/>
    <s v="MARÍA AYUDA CORPORACIÓN DE BENEFICENCIA"/>
    <s v="REM - RESIDENCIA PROTECCION PARA MAYORES CON PROGRAMA"/>
    <x v="1"/>
    <x v="0"/>
  </r>
  <r>
    <x v="12"/>
    <d v="2022-04-01T00:00:00"/>
    <x v="1"/>
    <n v="1160078"/>
    <s v="REM - RESIDENCIA DE PROTECCIÓN PARA MAYORES NUESTRA SEÑORA DE FÁTIMA"/>
    <x v="23"/>
    <s v="SOCIEDAD DE ASISTENCIA Y CAPACITACIÓN (ANTES DENOMINADA SOCIEDAD PROTECTORA DE LA INFANCIA)"/>
    <s v="REM - RESIDENCIA PROTECCION PARA MAYORES CON PROGRAMA"/>
    <x v="1"/>
    <x v="0"/>
  </r>
  <r>
    <x v="12"/>
    <d v="2022-05-01T00:00:00"/>
    <x v="1"/>
    <n v="1160044"/>
    <s v="FAE - LOS NARANJOS"/>
    <x v="5"/>
    <s v="FUNDACIÓN DE AYUDA AL NIÑO LIMITADO (COANIL)"/>
    <s v="FAE - PROGRAMA DE FAMILIA DE ACOGIDA ESPECIALIZADA"/>
    <x v="1"/>
    <x v="0"/>
  </r>
  <r>
    <x v="12"/>
    <d v="2022-05-01T00:00:00"/>
    <x v="1"/>
    <n v="1160101"/>
    <s v="REM - SAN BENITO"/>
    <x v="123"/>
    <s v="FUNDACIÓN NUESTRA SEÑORA DE LA ESPERANZA"/>
    <s v="REM - RESIDENCIA PROTECCION PARA MAYORES CON PROGRAMA"/>
    <x v="1"/>
    <x v="0"/>
  </r>
  <r>
    <x v="12"/>
    <d v="2022-05-01T00:00:00"/>
    <x v="1"/>
    <n v="1160074"/>
    <s v="PPF - REALIDADES"/>
    <x v="35"/>
    <s v="FUNDACIÓN PAULA JARAQUEMADA ALQUIZAR"/>
    <s v="PPF - PROGRAMA DE PREVENCIÓN FOCALIZADA"/>
    <x v="1"/>
    <x v="0"/>
  </r>
  <r>
    <x v="12"/>
    <d v="2022-06-01T00:00:00"/>
    <x v="1"/>
    <n v="1160069"/>
    <s v="FAE - AYUN ÑUBLE"/>
    <x v="19"/>
    <s v="CORPORACIÓN DE APOYO A LA NIÑEZ Y JUVENTUD EN RIESGO SOCIAL CORPORACIÓN LLEQUEN"/>
    <s v="FAE - PROGRAMA DE FAMILIA DE ACOGIDA ESPECIALIZADA"/>
    <x v="1"/>
    <x v="0"/>
  </r>
  <r>
    <x v="12"/>
    <d v="2022-06-01T00:00:00"/>
    <x v="1"/>
    <n v="1160013"/>
    <s v="PRM - ADRA YUNGAY"/>
    <x v="26"/>
    <s v="AGENCIA ADVENTISTA DE DESARROLLO Y RECURSOS ASISTENCIALES (ADRA CHILE)"/>
    <s v="PRM - PROGRAMA ESPECIALIZADO EN MALTRATO"/>
    <x v="1"/>
    <x v="0"/>
  </r>
  <r>
    <x v="12"/>
    <d v="2022-06-01T00:00:00"/>
    <x v="1"/>
    <n v="1160071"/>
    <s v="FAE - LLEQUEN ÑUBLE"/>
    <x v="19"/>
    <s v="CORPORACIÓN DE APOYO A LA NIÑEZ Y JUVENTUD EN RIESGO SOCIAL CORPORACIÓN LLEQUEN"/>
    <s v="FAE - PROGRAMA DE FAMILIA DE ACOGIDA ESPECIALIZADA"/>
    <x v="1"/>
    <x v="0"/>
  </r>
  <r>
    <x v="12"/>
    <d v="2022-06-01T00:00:00"/>
    <x v="1"/>
    <n v="1160064"/>
    <s v="PAS - LLEQUEN ÑUBLE"/>
    <x v="19"/>
    <s v="CORPORACIÓN DE APOYO A LA NIÑEZ Y JUVENTUD EN RIESGO SOCIAL CORPORACIÓN LLEQUEN"/>
    <s v="PAS - PROGRAMA ESPECIALIZADO PARA AGRESORES SEXUALES"/>
    <x v="1"/>
    <x v="0"/>
  </r>
  <r>
    <x v="12"/>
    <d v="2022-06-01T00:00:00"/>
    <x v="1"/>
    <n v="1080873"/>
    <s v="PIE - SAN CARLOS"/>
    <x v="44"/>
    <s v="CORPORACIÓN DE OPORTUNIDAD Y ACCIÓN SOLIDARIA OPCIÓN"/>
    <s v="PIE - PROGRAMA DE INTERVENCION ESPECIALIZADA"/>
    <x v="0"/>
    <x v="0"/>
  </r>
  <r>
    <x v="12"/>
    <d v="2022-06-01T00:00:00"/>
    <x v="1"/>
    <n v="1160046"/>
    <s v="DAM - PAIHUEN CHILLÁN 1"/>
    <x v="17"/>
    <s v="O.N.G. DE DESARROLLO PAIHUEN"/>
    <s v="DAM - DIAGNÓSTICO"/>
    <x v="1"/>
    <x v="0"/>
  </r>
  <r>
    <x v="12"/>
    <d v="2022-08-01T00:00:00"/>
    <x v="3"/>
    <n v="1160044"/>
    <s v="FAE - LOS NARANJOS"/>
    <x v="5"/>
    <s v="FUNDACIÓN DE AYUDA AL NIÑO LIMITADO (COANIL)"/>
    <s v="FAE - PROGRAMA DE FAMILIA DE ACOGIDA ESPECIALIZADA"/>
    <x v="0"/>
    <x v="0"/>
  </r>
  <r>
    <x v="12"/>
    <d v="2022-08-01T00:00:00"/>
    <x v="1"/>
    <n v="1160061"/>
    <s v="PIE - CIUDAD DEL NIÑO CHILLÁN"/>
    <x v="14"/>
    <s v="FUNDACIÓN CIUDAD DEL NIÑO EX CONSEJO DE DEFENSA DEL NIÑO"/>
    <s v="PIE - PROGRAMA DE INTERVENCION ESPECIALIZADA"/>
    <x v="1"/>
    <x v="0"/>
  </r>
  <r>
    <x v="12"/>
    <d v="2022-08-01T00:00:00"/>
    <x v="1"/>
    <n v="1160019"/>
    <s v="PPF - CIUDAD DEL NIÑO CHILLÁN - CHILLÁN VIEJO"/>
    <x v="14"/>
    <s v="FUNDACIÓN CIUDAD DEL NIÑO EX CONSEJO DE DEFENSA DEL NIÑO"/>
    <s v="PPF - PROGRAMA DE PREVENCIÓN FOCALIZADA"/>
    <x v="1"/>
    <x v="0"/>
  </r>
  <r>
    <x v="12"/>
    <d v="2022-08-01T00:00:00"/>
    <x v="1"/>
    <n v="1160101"/>
    <s v="REM - SAN BENITO"/>
    <x v="123"/>
    <s v="FUNDACIÓN NUESTRA SEÑORA DE LA ESPERANZA"/>
    <s v="REM - RESIDENCIA PROTECCION PARA MAYORES CON PROGRAMA"/>
    <x v="1"/>
    <x v="0"/>
  </r>
  <r>
    <x v="12"/>
    <d v="2022-09-01T00:00:00"/>
    <x v="1"/>
    <n v="1160080"/>
    <s v="RLP - RESIDENCIA DE PROTECCIÓN PARA PRIMERA INFANCIA MADRE LUCIENNE HARDY"/>
    <x v="123"/>
    <s v="FUNDACIÓN NUESTRA SEÑORA DE LA ESPERANZA"/>
    <s v="RLP - RESIDENCIA DE PROTECCIÓN PARA LACTANTES Y PREESCOLARES (con Programa)"/>
    <x v="1"/>
    <x v="0"/>
  </r>
  <r>
    <x v="12"/>
    <d v="2022-09-01T00:00:00"/>
    <x v="1"/>
    <n v="1160075"/>
    <s v="RLP - RESIDENCIA DE PROTECCIÓN PARA PRIMERA INFANCIA NUESTRA SEÑORA DE LA ESPERANZA"/>
    <x v="123"/>
    <s v="FUNDACIÓN NUESTRA SEÑORA DE LA ESPERANZA"/>
    <s v="RLP - RESIDENCIA DE PROTECCIÓN PARA LACTANTES Y PREESCOLARES (con Programa)"/>
    <x v="1"/>
    <x v="0"/>
  </r>
  <r>
    <x v="12"/>
    <d v="2022-09-01T00:00:00"/>
    <x v="1"/>
    <n v="1160078"/>
    <s v="REM - RESIDENCIA DE PROTECCIÓN PARA MAYORES NUESTRA SEÑORA DE FÁTIMA"/>
    <x v="23"/>
    <s v="SOCIEDAD DE ASISTENCIA Y CAPACITACIÓN (ANTES DENOMINADA SOCIEDAD PROTECTORA DE LA INFANCIA)"/>
    <s v="REM - RESIDENCIA PROTECCION PARA MAYORES CON PROGRAMA"/>
    <x v="1"/>
    <x v="0"/>
  </r>
  <r>
    <x v="12"/>
    <d v="2022-10-01T00:00:00"/>
    <x v="3"/>
    <n v="1160019"/>
    <s v="PPF - CIUDAD DEL NIÑO CHILLÁN - CHILLÁN VIEJO"/>
    <x v="14"/>
    <s v="FUNDACIÓN CIUDAD DEL NIÑO EX CONSEJO DE DEFENSA DEL NIÑO"/>
    <s v="PPF - PROGRAMA DE PREVENCIÓN FOCALIZADA"/>
    <x v="0"/>
    <x v="0"/>
  </r>
  <r>
    <x v="12"/>
    <d v="2022-10-01T00:00:00"/>
    <x v="1"/>
    <n v="1160012"/>
    <s v="PRM - AYUN ÑUBLE"/>
    <x v="19"/>
    <s v="CORPORACIÓN DE APOYO A LA NIÑEZ Y JUVENTUD EN RIESGO SOCIAL CORPORACIÓN LLEQUEN"/>
    <s v="PRM - PROGRAMA ESPECIALIZADO EN MALTRATO"/>
    <x v="1"/>
    <x v="0"/>
  </r>
  <r>
    <x v="12"/>
    <d v="2022-11-01T00:00:00"/>
    <x v="1"/>
    <n v="1160071"/>
    <s v="FAE - LLEQUEN ÑUBLE"/>
    <x v="19"/>
    <s v="CORPORACIÓN DE APOYO A LA NIÑEZ Y JUVENTUD EN RIESGO SOCIAL CORPORACIÓN LLEQUEN"/>
    <s v="FAE - PROGRAMA DE FAMILIA DE ACOGIDA ESPECIALIZADA"/>
    <x v="1"/>
    <x v="0"/>
  </r>
  <r>
    <x v="12"/>
    <d v="2022-12-01T00:00:00"/>
    <x v="1"/>
    <n v="1160071"/>
    <s v="FAE - LLEQUEN ÑUBLE"/>
    <x v="19"/>
    <s v="CORPORACIÓN DE APOYO A LA NIÑEZ Y JUVENTUD EN RIESGO SOCIAL CORPORACIÓN LLEQUEN"/>
    <s v="FAE - PROGRAMA DE FAMILIA DE ACOGIDA ESPECIALIZADA"/>
    <x v="1"/>
    <x v="0"/>
  </r>
  <r>
    <x v="12"/>
    <d v="2022-12-01T00:00:00"/>
    <x v="1"/>
    <n v="1160064"/>
    <s v="PAS - LLEQUEN ÑUBLE"/>
    <x v="19"/>
    <s v="CORPORACIÓN DE APOYO A LA NIÑEZ Y JUVENTUD EN RIESGO SOCIAL CORPORACIÓN LLEQUEN"/>
    <s v="PAS - PROGRAMA ESPECIALIZADO PARA AGRESORES SEXUALES"/>
    <x v="1"/>
    <x v="0"/>
  </r>
  <r>
    <x v="12"/>
    <d v="2022-12-01T00:00:00"/>
    <x v="1"/>
    <n v="1160036"/>
    <s v="REM - FRANZ REINISCH"/>
    <x v="3"/>
    <s v="MARÍA AYUDA CORPORACIÓN DE BENEFICENCIA"/>
    <s v="REM - RESIDENCIA PROTECCION PARA MAYORES CON PROGRAMA"/>
    <x v="1"/>
    <x v="0"/>
  </r>
  <r>
    <x v="12"/>
    <d v="2022-12-01T00:00:00"/>
    <x v="1"/>
    <n v="1160047"/>
    <s v="DAM - PAIHUEN CHILLÁN 2"/>
    <x v="17"/>
    <s v="O.N.G. DE DESARROLLO PAIHUEN"/>
    <s v="DAM - DIAGNÓSTICO"/>
    <x v="1"/>
    <x v="0"/>
  </r>
  <r>
    <x v="12"/>
    <d v="2023-01-01T00:00:00"/>
    <x v="1"/>
    <n v="1160091"/>
    <s v="PPF - PADRE DIOCLES MIRANDA SAN NICOLAS"/>
    <x v="55"/>
    <s v="O.N.G DE DESARROLLO CORPORACIÓN DE DESARROLLO SOCIAL EL CONQUISTADOR"/>
    <s v="PPF - PROGRAMA DE PREVENCIÓN FOCALIZADA"/>
    <x v="0"/>
    <x v="0"/>
  </r>
  <r>
    <x v="12"/>
    <d v="2023-01-01T00:00:00"/>
    <x v="1"/>
    <n v="1160101"/>
    <s v="REM - SAN BENITO"/>
    <x v="123"/>
    <s v="FUNDACIÓN NUESTRA SEÑORA DE LA ESPERANZA"/>
    <s v="REM - RESIDENCIA PROTECCION PARA MAYORES CON PROGRAMA"/>
    <x v="1"/>
    <x v="0"/>
  </r>
  <r>
    <x v="12"/>
    <d v="2023-01-01T00:00:00"/>
    <x v="1"/>
    <n v="1160112"/>
    <s v="RVA - SAN ALBERTO"/>
    <x v="123"/>
    <s v="FUNDACIÓN NUESTRA SEÑORA DE LA ESPERANZA"/>
    <s v="RVA - RESIDENCIA DE VIDA FAMILIAR PARA ADOLESCENTES"/>
    <x v="1"/>
    <x v="0"/>
  </r>
  <r>
    <x v="12"/>
    <d v="2023-03-30T00:00:00"/>
    <x v="3"/>
    <n v="1160091"/>
    <s v="PPF - PADRE DIOCLES MIRANDA SAN NICOLAS"/>
    <x v="55"/>
    <s v="O.N.G DE DESARROLLO CORPORACIÓN DE DESARROLLO SOCIAL EL CONQUISTADOR"/>
    <s v="PPF - PROGRAMA DE PREVENCIÓN FOCALIZADA"/>
    <x v="0"/>
    <x v="0"/>
  </r>
  <r>
    <x v="12"/>
    <d v="2023-08-01T00:00:00"/>
    <x v="3"/>
    <n v="1160067"/>
    <s v="PPF - VIVIENDO EN FAMILIA CHILLÁN - SAN CARLOS - SAN FABIAN DE ALICO"/>
    <x v="23"/>
    <s v="SOCIEDAD DE ASISTENCIA Y CAPACITACIÓN (ANTES DENOMINADA SOCIEDAD PROTECTORA DE LA INFANCIA)"/>
    <s v="PPF - PROGRAMA DE PREVENCIÓN FOCALIZADA"/>
    <x v="0"/>
    <x v="0"/>
  </r>
  <r>
    <x v="12"/>
    <d v="2023-08-01T00:00:00"/>
    <x v="3"/>
    <n v="1160065"/>
    <s v="PPF - VIVIENDO EN FAMILIA CHILLÁN - COIHUECO"/>
    <x v="23"/>
    <s v="SOCIEDAD DE ASISTENCIA Y CAPACITACIÓN (ANTES DENOMINADA SOCIEDAD PROTECTORA DE LA INFANCIA)"/>
    <s v="PPF - PROGRAMA DE PREVENCIÓN FOCALIZADA"/>
    <x v="1"/>
    <x v="0"/>
  </r>
  <r>
    <x v="12"/>
    <d v="2023-10-02T00:00:00"/>
    <x v="3"/>
    <n v="1160112"/>
    <s v="RVA - SAN ALBERTO"/>
    <x v="123"/>
    <s v="FUNDACIÓN NUESTRA SEÑORA DE LA ESPERANZA"/>
    <s v="RVA - RESIDENCIA DE VIDA FAMILIAR PARA ADOLESCENTES"/>
    <x v="1"/>
    <x v="0"/>
  </r>
  <r>
    <x v="12"/>
    <d v="2023-10-02T00:00:00"/>
    <x v="3"/>
    <n v="1160090"/>
    <s v="PPF - ANTUMAVIDA EL CONQUISTADOR - YUNGAY"/>
    <x v="55"/>
    <s v="O.N.G DE DESARROLLO CORPORACIÓN DE DESARROLLO SOCIAL EL CONQUISTADOR"/>
    <s v="PPF - PROGRAMA DE PREVENCIÓN FOCALIZADA"/>
    <x v="1"/>
    <x v="0"/>
  </r>
  <r>
    <x v="12"/>
    <d v="2023-11-02T00:00:00"/>
    <x v="3"/>
    <n v="1160078"/>
    <s v="REM - RESIDENCIA DE PROTECCIÓN PARA MAYORES NUESTRA SEÑORA DE FÁTIMA"/>
    <x v="23"/>
    <s v="SOCIEDAD DE ASISTENCIA Y CAPACITACIÓN (ANTES DENOMINADA SOCIEDAD PROTECTORA DE LA INFANCIA)"/>
    <s v="REM - RESIDENCIA PROTECCION PARA MAYORES CON PROGRAMA"/>
    <x v="0"/>
    <x v="0"/>
  </r>
  <r>
    <x v="12"/>
    <d v="2023-12-03T00:00:00"/>
    <x v="3"/>
    <n v="1160165"/>
    <s v="DCE - ASISTE ÑUBLE"/>
    <x v="27"/>
    <s v="FUNDACIÓN ASISTE"/>
    <s v="DCE - DIAGNOSTICO CLINICO ESPECIALIZADO"/>
    <x v="0"/>
    <x v="0"/>
  </r>
  <r>
    <x v="12"/>
    <d v="2024-03-18T00:00:00"/>
    <x v="4"/>
    <n v="1160155"/>
    <s v="DCE - AVELLANO"/>
    <x v="24"/>
    <s v="ONG CREAPSI"/>
    <s v="DCE - DIAGNOSTICO CLINICO ESPECIALIZADO"/>
    <x v="0"/>
    <x v="0"/>
  </r>
  <r>
    <x v="12"/>
    <d v="2024-03-18T00:00:00"/>
    <x v="4"/>
    <n v="1160152"/>
    <s v="DCE - DIGNITÉ"/>
    <x v="12"/>
    <s v="FUNDACIÓN PRODERE"/>
    <s v="DCE - DIAGNOSTICO CLINICO ESPECIALIZADO"/>
    <x v="0"/>
    <x v="0"/>
  </r>
  <r>
    <x v="12"/>
    <d v="2024-03-18T00:00:00"/>
    <x v="4"/>
    <n v="1160103"/>
    <s v="PPF - CIUDAD DEL NIÑO CHILLÁN - CHILLÁN VIEJO"/>
    <x v="14"/>
    <s v="FUNDACIÓN CIUDAD DEL NIÑO EX CONSEJO DE DEFENSA DEL NIÑO"/>
    <s v="PPF - PROGRAMA DE PREVENCIÓN FOCALIZADA"/>
    <x v="0"/>
    <x v="0"/>
  </r>
  <r>
    <x v="12"/>
    <d v="2024-03-18T00:00:00"/>
    <x v="4"/>
    <n v="1160135"/>
    <s v="PRM - LLEQUÉN CHILLÁN"/>
    <x v="19"/>
    <s v="CORPORACIÓN DE APOYO A LA NIÑEZ Y JUVENTUD EN RIESGO SOCIAL CORPORACIÓN LLEQUEN"/>
    <s v="PRM - PROGRAMA ESPECIALIZADO EN MALTRATO"/>
    <x v="1"/>
    <x v="0"/>
  </r>
  <r>
    <x v="12"/>
    <d v="2024-04-01T00:00:00"/>
    <x v="4"/>
    <n v="1160071"/>
    <s v="FAE - LLEQUEN ÑUBLE"/>
    <x v="19"/>
    <s v="CORPORACIÓN DE APOYO A LA NIÑEZ Y JUVENTUD EN RIESGO SOCIAL CORPORACIÓN LLEQUEN"/>
    <s v="FAE - PROGRAMA DE FAMILIA DE ACOGIDA ESPECIALIZADA"/>
    <x v="1"/>
    <x v="0"/>
  </r>
  <r>
    <x v="12"/>
    <d v="2024-04-01T00:00:00"/>
    <x v="4"/>
    <n v="1160136"/>
    <s v="PIE - SAN CARLOS"/>
    <x v="44"/>
    <s v="CORPORACIÓN DE OPORTUNIDAD Y ACCIÓN SOLIDARIA OPCIÓN"/>
    <s v="PIE - PROGRAMA DE INTERVENCION ESPECIALIZADA"/>
    <x v="1"/>
    <x v="0"/>
  </r>
  <r>
    <x v="12"/>
    <d v="2024-04-01T00:00:00"/>
    <x v="5"/>
    <n v="1160129"/>
    <s v="PPF - PADRE DIOCLES MIRANDA DE QUIRIHUE"/>
    <x v="55"/>
    <s v="O.N.G DE DESARROLLO CORPORACIÓN DE DESARROLLO SOCIAL EL CONQUISTADOR"/>
    <s v="PPF - PROGRAMA DE PREVENCIÓN FOCALIZADA"/>
    <x v="1"/>
    <x v="0"/>
  </r>
  <r>
    <x v="12"/>
    <d v="2024-05-06T00:00:00"/>
    <x v="4"/>
    <n v="1160151"/>
    <s v="DCE - VAARIKUS"/>
    <x v="12"/>
    <s v="FUNDACIÓN PRODERE"/>
    <s v="DCE - DIAGNOSTICO CLINICO ESPECIALIZADO"/>
    <x v="0"/>
    <x v="0"/>
  </r>
  <r>
    <x v="12"/>
    <d v="2024-05-06T00:00:00"/>
    <x v="4"/>
    <n v="1160150"/>
    <s v="DCE - DIGNITAT"/>
    <x v="12"/>
    <s v="FUNDACIÓN PRODERE"/>
    <s v="DCE - DIAGNOSTICO CLINICO ESPECIALIZADO"/>
    <x v="0"/>
    <x v="0"/>
  </r>
  <r>
    <x v="12"/>
    <d v="2024-05-15T00:00:00"/>
    <x v="4"/>
    <n v="1160179"/>
    <s v="AFT - ANTUMÁVIDA EL CONQUISTADOR - YUNGAY"/>
    <x v="55"/>
    <s v="O.N.G DE DESARROLLO CORPORACIÓN DE DESARROLLO SOCIAL EL CONQUISTADOR"/>
    <s v="AFT - ACOMPAÑAMIENTO FAMILAR TERRITORIAL"/>
    <x v="1"/>
    <x v="0"/>
  </r>
  <r>
    <x v="12"/>
    <d v="2024-05-30T00:00:00"/>
    <x v="2"/>
    <n v="1160150"/>
    <s v="DCE - DIGNITAT"/>
    <x v="12"/>
    <s v="FUNDACIÓN PRODERE"/>
    <s v="DCE - DIAGNOSTICO CLINICO ESPECIALIZADO"/>
    <x v="2"/>
    <x v="0"/>
  </r>
  <r>
    <x v="12"/>
    <d v="2024-05-30T00:00:00"/>
    <x v="2"/>
    <n v="1160169"/>
    <s v="AFT - ALNAIR"/>
    <x v="11"/>
    <s v="FUNDACIÓN TALITA KUM"/>
    <s v="AFT - ACOMPAÑAMIENTO FAMILAR TERRITORIAL"/>
    <x v="2"/>
    <x v="0"/>
  </r>
  <r>
    <x v="12"/>
    <d v="2024-05-30T00:00:00"/>
    <x v="2"/>
    <n v="1160165"/>
    <s v="DCE - ASISTE ÑUBLE"/>
    <x v="27"/>
    <s v="FUNDACIÓN ASISTE"/>
    <s v="DCE - DIAGNOSTICO CLINICO ESPECIALIZADO"/>
    <x v="2"/>
    <x v="0"/>
  </r>
  <r>
    <x v="12"/>
    <d v="2024-06-19T00:00:00"/>
    <x v="5"/>
    <n v="1160115"/>
    <s v="REM - SANTA TERESA"/>
    <x v="123"/>
    <s v="FUNDACIÓN NUESTRA SEÑORA DE LA ESPERANZA"/>
    <s v="REM - RESIDENCIA PROTECCION PARA MAYORES CON PROGRAMA"/>
    <x v="1"/>
    <x v="0"/>
  </r>
  <r>
    <x v="12"/>
    <d v="2024-06-19T00:00:00"/>
    <x v="5"/>
    <n v="1160080"/>
    <s v="RLP - RESIDENCIA DE PROTECCIÓN PARA PRIMERA INFANCIA MADRE LUCIENNE HARDY"/>
    <x v="123"/>
    <s v="FUNDACIÓN NUESTRA SEÑORA DE LA ESPERANZA"/>
    <s v="RLP - RESIDENCIA DE PROTECCIÓN PARA LACTANTES Y PREESCOLARES (con Programa)"/>
    <x v="1"/>
    <x v="0"/>
  </r>
  <r>
    <x v="12"/>
    <d v="2024-07-02T00:00:00"/>
    <x v="5"/>
    <n v="1160122"/>
    <s v="RVA - ALIWEN"/>
    <x v="10"/>
    <s v="FUNDACIÓN CREESER"/>
    <s v="RVA - RESIDENCIA DE VIDA FAMILIAR PARA ADOLESCENTES"/>
    <x v="1"/>
    <x v="0"/>
  </r>
  <r>
    <x v="12"/>
    <d v="2024-07-02T00:00:00"/>
    <x v="5"/>
    <n v="1160156"/>
    <s v="RDS - CASA ESPERANZA"/>
    <x v="13"/>
    <s v="FUNDACIÓN CHILENA PARA LA DISCAPACIDAD"/>
    <s v="RDS - RESIDENCIA CON DISCAPACIDAD SEVERA Y SITUACION DEPENDENCIA CON PROGRAMA PRE -PRD"/>
    <x v="0"/>
    <x v="0"/>
  </r>
  <r>
    <x v="12"/>
    <d v="2024-07-10T00:00:00"/>
    <x v="0"/>
    <n v="1160115"/>
    <s v="REM - SANTA TERESA"/>
    <x v="123"/>
    <s v="FUNDACIÓN NUESTRA SEÑORA DE LA ESPERANZA"/>
    <s v="REM - RESIDENCIA PROTECCION PARA MAYORES CON PROGRAMA"/>
    <x v="0"/>
    <x v="0"/>
  </r>
  <r>
    <x v="12"/>
    <d v="2024-07-10T00:00:00"/>
    <x v="4"/>
    <n v="1160069"/>
    <s v="FAE - AYUN ÑUBLE"/>
    <x v="19"/>
    <s v="CORPORACIÓN DE APOYO A LA NIÑEZ Y JUVENTUD EN RIESGO SOCIAL CORPORACIÓN LLEQUEN"/>
    <s v="FAE - PROGRAMA DE FAMILIA DE ACOGIDA ESPECIALIZADA"/>
    <x v="0"/>
    <x v="0"/>
  </r>
  <r>
    <x v="12"/>
    <d v="2024-08-01T00:00:00"/>
    <x v="4"/>
    <n v="1160137"/>
    <s v="PRM - REFUGIO ESPERANZA DE SAN CARLOS"/>
    <x v="54"/>
    <s v="CORPORACIÓN PARA LA ATENCIÓN INTEGRAL DEL MALTRATO AL MENOR, EN LA REGIÓN DEL BIO BIO"/>
    <s v="PRM - PROGRAMA ESPECIALIZADO EN MALTRATO"/>
    <x v="0"/>
    <x v="0"/>
  </r>
  <r>
    <x v="12"/>
    <d v="2024-08-01T00:00:00"/>
    <x v="4"/>
    <n v="1160132"/>
    <s v="PRM - CIUDAD DEL NIÑO PORTEZUELO"/>
    <x v="14"/>
    <s v="FUNDACIÓN CIUDAD DEL NIÑO EX CONSEJO DE DEFENSA DEL NIÑO"/>
    <s v="PRM - PROGRAMA ESPECIALIZADO EN MALTRATO"/>
    <x v="1"/>
    <x v="0"/>
  </r>
  <r>
    <x v="12"/>
    <d v="2024-09-09T00:00:00"/>
    <x v="4"/>
    <n v="1160183"/>
    <s v="AFT - ALDEAS INFANTILES SOS DIGUILLÍN"/>
    <x v="4"/>
    <s v="ALDEAS INFANTILES S.O.S. CHILE"/>
    <s v="AFT - ACOMPAÑAMIENTO FAMILAR TERRITORIAL"/>
    <x v="1"/>
    <x v="0"/>
  </r>
  <r>
    <x v="12"/>
    <d v="2024-09-11T00:00:00"/>
    <x v="4"/>
    <n v="1160071"/>
    <s v="FAE - LLEQUEN ÑUBLE"/>
    <x v="19"/>
    <s v="CORPORACIÓN DE APOYO A LA NIÑEZ Y JUVENTUD EN RIESGO SOCIAL CORPORACIÓN LLEQUEN"/>
    <s v="FAE - PROGRAMA DE FAMILIA DE ACOGIDA ESPECIALIZADA"/>
    <x v="0"/>
    <x v="0"/>
  </r>
  <r>
    <x v="12"/>
    <d v="2024-09-11T00:00:00"/>
    <x v="4"/>
    <n v="1160185"/>
    <s v="AFT - ALDEAS INFANTILES SOS SAN IGNACIO"/>
    <x v="4"/>
    <s v="ALDEAS INFANTILES S.O.S. CHILE"/>
    <s v="AFT - ACOMPAÑAMIENTO FAMILAR TERRITORIAL"/>
    <x v="1"/>
    <x v="0"/>
  </r>
  <r>
    <x v="12"/>
    <d v="2024-09-11T00:00:00"/>
    <x v="4"/>
    <n v="1160136"/>
    <s v="PIE - SAN CARLOS"/>
    <x v="44"/>
    <s v="CORPORACIÓN DE OPORTUNIDAD Y ACCIÓN SOLIDARIA OPCIÓN"/>
    <s v="PIE - PROGRAMA DE INTERVENCION ESPECIALIZADA"/>
    <x v="1"/>
    <x v="0"/>
  </r>
  <r>
    <x v="12"/>
    <d v="2024-10-04T00:00:00"/>
    <x v="5"/>
    <n v="1160111"/>
    <s v="FAE - ADRA ÑUBLE II"/>
    <x v="26"/>
    <s v="AGENCIA ADVENTISTA DE DESARROLLO Y RECURSOS ASISTENCIALES (ADRA CHILE)"/>
    <s v="FAE - PROGRAMA DE FAMILIA DE ACOGIDA ESPECIALIZADA"/>
    <x v="1"/>
    <x v="0"/>
  </r>
  <r>
    <x v="12"/>
    <d v="2024-10-04T00:00:00"/>
    <x v="5"/>
    <n v="1160138"/>
    <s v="PRM - REFUGIO ESPERANZA QUIRIHUE"/>
    <x v="54"/>
    <s v="CORPORACIÓN PARA LA ATENCIÓN INTEGRAL DEL MALTRATO AL MENOR, EN LA REGIÓN DEL BIO BIO"/>
    <s v="PRM - PROGRAMA ESPECIALIZADO EN MALTRATO"/>
    <x v="1"/>
    <x v="0"/>
  </r>
  <r>
    <x v="12"/>
    <d v="2024-10-17T00:00:00"/>
    <x v="5"/>
    <n v="1160175"/>
    <s v="AFT - UMBRAL SAN CARLOS SAN FABIÁN"/>
    <x v="54"/>
    <s v="CORPORACIÓN PARA LA ATENCIÓN INTEGRAL DEL MALTRATO AL MENOR, EN LA REGIÓN DEL BIO BIO"/>
    <s v="AFT - ACOMPAÑAMIENTO FAMILAR TERRITORIAL"/>
    <x v="0"/>
    <x v="0"/>
  </r>
  <r>
    <x v="12"/>
    <d v="2024-10-17T00:00:00"/>
    <x v="5"/>
    <n v="1160133"/>
    <s v="PRM - CIUDAD DEL NIÑO BULNES"/>
    <x v="14"/>
    <s v="FUNDACIÓN CIUDAD DEL NIÑO EX CONSEJO DE DEFENSA DEL NIÑO"/>
    <s v="PRM - PROGRAMA ESPECIALIZADO EN MALTRATO"/>
    <x v="1"/>
    <x v="0"/>
  </r>
  <r>
    <x v="12"/>
    <d v="2024-11-07T00:00:00"/>
    <x v="5"/>
    <n v="1160171"/>
    <s v="AFT - EL CONQUISTADOR COELEMU"/>
    <x v="55"/>
    <s v="O.N.G DE DESARROLLO CORPORACIÓN DE DESARROLLO SOCIAL EL CONQUISTADOR"/>
    <s v="AFT - ACOMPAÑAMIENTO FAMILAR TERRITORIAL"/>
    <x v="1"/>
    <x v="0"/>
  </r>
  <r>
    <x v="12"/>
    <d v="2024-11-07T00:00:00"/>
    <x v="4"/>
    <n v="1160061"/>
    <s v="PIE - CIUDAD DEL NIÑO CHILLÁN"/>
    <x v="14"/>
    <s v="FUNDACIÓN CIUDAD DEL NIÑO EX CONSEJO DE DEFENSA DEL NIÑO"/>
    <s v="PIE - PROGRAMA DE INTERVENCION ESPECIALIZADA"/>
    <x v="1"/>
    <x v="0"/>
  </r>
  <r>
    <x v="12"/>
    <d v="2024-11-20T00:00:00"/>
    <x v="4"/>
    <n v="1160156"/>
    <s v="RDS - CASA ESPERANZA"/>
    <x v="13"/>
    <s v="FUNDACIÓN CHILENA PARA LA DISCAPACIDAD"/>
    <s v="RDS - RESIDENCIA CON DISCAPACIDAD SEVERA Y SITUACION DEPENDENCIA CON PROGRAMA PRE -PRD"/>
    <x v="0"/>
    <x v="0"/>
  </r>
  <r>
    <x v="12"/>
    <d v="2024-11-20T00:00:00"/>
    <x v="4"/>
    <n v="1160191"/>
    <s v="AFT - SAN NICOLÁS ALDEAS INFANTILES SOS"/>
    <x v="4"/>
    <s v="ALDEAS INFANTILES S.O.S. CHILE"/>
    <s v="AFT - ACOMPAÑAMIENTO FAMILAR TERRITORIAL"/>
    <x v="1"/>
    <x v="0"/>
  </r>
  <r>
    <x v="12"/>
    <d v="2024-11-20T00:00:00"/>
    <x v="4"/>
    <n v="1160205"/>
    <s v="AFT - DIGUILLÍN"/>
    <x v="0"/>
    <s v="FUNDACIÓN MI CASA"/>
    <s v="AFT - ACOMPAÑAMIENTO FAMILAR TERRITORIAL"/>
    <x v="1"/>
    <x v="0"/>
  </r>
  <r>
    <x v="12"/>
    <d v="2024-12-09T00:00:00"/>
    <x v="4"/>
    <n v="1160183"/>
    <s v="AFT - ALDEAS INFANTILES SOS DIGUILLÍN"/>
    <x v="4"/>
    <s v="ALDEAS INFANTILES S.O.S. CHILE"/>
    <s v="AFT - ACOMPAÑAMIENTO FAMILAR TERRITORIAL"/>
    <x v="0"/>
    <x v="0"/>
  </r>
  <r>
    <x v="12"/>
    <d v="2024-12-09T00:00:00"/>
    <x v="3"/>
    <n v="1160135"/>
    <s v="PRM - LLEQUÉN CHILLÁN"/>
    <x v="19"/>
    <s v="CORPORACIÓN DE APOYO A LA NIÑEZ Y JUVENTUD EN RIESGO SOCIAL CORPORACIÓN LLEQUEN"/>
    <s v="PRM - PROGRAMA ESPECIALIZADO EN MALTRATO"/>
    <x v="1"/>
    <x v="0"/>
  </r>
  <r>
    <x v="12"/>
    <d v="2024-12-09T00:00:00"/>
    <x v="3"/>
    <n v="1160193"/>
    <s v="AFT - EL CARMEN"/>
    <x v="46"/>
    <s v="CORPORACIÓN GABRIELA MISTRAL"/>
    <s v="AFT - ACOMPAÑAMIENTO FAMILAR TERRITORIAL"/>
    <x v="1"/>
    <x v="0"/>
  </r>
  <r>
    <x v="12"/>
    <d v="2024-12-09T00:00:00"/>
    <x v="3"/>
    <n v="1160197"/>
    <s v="AFT - SAN CARLOS"/>
    <x v="0"/>
    <s v="FUNDACIÓN MI CASA"/>
    <s v="AFT - ACOMPAÑAMIENTO FAMILAR TERRITORIAL"/>
    <x v="1"/>
    <x v="0"/>
  </r>
  <r>
    <x v="12"/>
    <d v="2025-01-23T00:00:00"/>
    <x v="5"/>
    <n v="1160161"/>
    <s v="PRM - REFUGIO ESPERANZA BULNES"/>
    <x v="54"/>
    <s v="CORPORACIÓN PARA LA ATENCIÓN INTEGRAL DEL MALTRATO AL MENOR, EN LA REGIÓN DEL BIO BIO"/>
    <s v="PRM - PROGRAMA ESPECIALIZADO EN MALTRATO"/>
    <x v="0"/>
    <x v="0"/>
  </r>
  <r>
    <x v="12"/>
    <d v="2025-01-23T00:00:00"/>
    <x v="4"/>
    <n v="1160112"/>
    <s v="RVA - SAN ALBERTO"/>
    <x v="123"/>
    <s v="FUNDACIÓN NUESTRA SEÑORA DE LA ESPERANZA"/>
    <s v="RVA - RESIDENCIA DE VIDA FAMILIAR PARA ADOLESCENTES"/>
    <x v="0"/>
    <x v="0"/>
  </r>
  <r>
    <x v="12"/>
    <d v="2025-01-23T00:00:00"/>
    <x v="4"/>
    <n v="1160122"/>
    <s v="RVA - ALIWEN"/>
    <x v="10"/>
    <s v="FUNDACIÓN CREESER"/>
    <s v="RVA - RESIDENCIA DE VIDA FAMILIAR PARA ADOLESCENTES"/>
    <x v="1"/>
    <x v="0"/>
  </r>
  <r>
    <x v="12"/>
    <d v="2025-02-07T00:00:00"/>
    <x v="5"/>
    <n v="1160144"/>
    <s v="RVA - NEWEN"/>
    <x v="10"/>
    <s v="FUNDACIÓN CREESER"/>
    <s v="RVA - RESIDENCIA DE VIDA FAMILIAR PARA ADOLESCENTES"/>
    <x v="0"/>
    <x v="0"/>
  </r>
  <r>
    <x v="12"/>
    <d v="2025-02-07T00:00:00"/>
    <x v="5"/>
    <n v="1160078"/>
    <s v="REM - RESIDENCIA DE PROTECCIÓN PARA MAYORES NUESTRA SEÑORA DE FÁTIMA"/>
    <x v="23"/>
    <s v="SOCIEDAD DE ASISTENCIA Y CAPACITACIÓN (ANTES DENOMINADA SOCIEDAD PROTECTORA DE LA INFANCIA)"/>
    <s v="REM - RESIDENCIA PROTECCION PARA MAYORES CON PROGRAMA"/>
    <x v="0"/>
    <x v="0"/>
  </r>
  <r>
    <x v="12"/>
    <d v="2025-02-18T00:00:00"/>
    <x v="5"/>
    <n v="1160167"/>
    <s v="AFT - REALIDADES DE BULNES"/>
    <x v="35"/>
    <s v="FUNDACIÓN PAULA JARAQUEMADA ALQUIZAR"/>
    <s v="AFT - ACOMPAÑAMIENTO FAMILAR TERRITORIAL"/>
    <x v="1"/>
    <x v="0"/>
  </r>
  <r>
    <x v="12"/>
    <d v="2025-03-01T00:00:00"/>
    <x v="4"/>
    <n v="1160207"/>
    <s v="AFT - SAN JOAQUÍN LA PROTECTORA"/>
    <x v="23"/>
    <s v="SOCIEDAD DE ASISTENCIA Y CAPACITACIÓN (ANTES DENOMINADA SOCIEDAD PROTECTORA DE LA INFANCIA)"/>
    <s v="AFT - ACOMPAÑAMIENTO FAMILAR TERRITORIAL"/>
    <x v="0"/>
    <x v="0"/>
  </r>
  <r>
    <x v="12"/>
    <d v="2025-03-01T00:00:00"/>
    <x v="4"/>
    <n v="1160135"/>
    <s v="PRM - LLEQUÉN CHILLÁN"/>
    <x v="19"/>
    <s v="CORPORACIÓN DE APOYO A LA NIÑEZ Y JUVENTUD EN RIESGO SOCIAL CORPORACIÓN LLEQUEN"/>
    <s v="PRM - PROGRAMA ESPECIALIZADO EN MALTRATO"/>
    <x v="0"/>
    <x v="0"/>
  </r>
  <r>
    <x v="12"/>
    <d v="2025-03-12T00:00:00"/>
    <x v="4"/>
    <n v="1160080"/>
    <s v="RLP - RESIDENCIA DE PROTECCIÓN PARA PRIMERA INFANCIA MADRE LUCIENNE HARDY"/>
    <x v="123"/>
    <s v="FUNDACIÓN NUESTRA SEÑORA DE LA ESPERANZA"/>
    <s v="RLP - RESIDENCIA DE PROTECCIÓN PARA LACTANTES Y PREESCOLARES (con Programa)"/>
    <x v="0"/>
    <x v="0"/>
  </r>
  <r>
    <x v="12"/>
    <d v="2025-03-12T00:00:00"/>
    <x v="4"/>
    <n v="1160183"/>
    <s v="AFT - ALDEAS INFANTILES SOS DIGUILLÍN"/>
    <x v="4"/>
    <s v="ALDEAS INFANTILES S.O.S. CHILE"/>
    <s v="AFT - ACOMPAÑAMIENTO FAMILAR TERRITORIAL"/>
    <x v="0"/>
    <x v="0"/>
  </r>
  <r>
    <x v="12"/>
    <d v="2025-04-11T00:00:00"/>
    <x v="4"/>
    <n v="1160199"/>
    <s v="AFT - BARUR"/>
    <x v="11"/>
    <s v="FUNDACIÓN TALITA KUM"/>
    <s v="AFT - ACOMPAÑAMIENTO FAMILAR TERRITORIAL"/>
    <x v="1"/>
    <x v="0"/>
  </r>
  <r>
    <x v="12"/>
    <d v="2025-04-11T00:00:00"/>
    <x v="4"/>
    <n v="1160136"/>
    <s v="PIE - SAN CARLOS"/>
    <x v="44"/>
    <s v="CORPORACIÓN DE OPORTUNIDAD Y ACCIÓN SOLIDARIA OPCIÓN"/>
    <s v="PIE - PROGRAMA DE INTERVENCION ESPECIALIZADA"/>
    <x v="0"/>
    <x v="0"/>
  </r>
  <r>
    <x v="12"/>
    <d v="2025-04-21T00:00:00"/>
    <x v="5"/>
    <n v="1160159"/>
    <s v="PRM - AYÚN ÑUBLE"/>
    <x v="19"/>
    <s v="CORPORACIÓN DE APOYO A LA NIÑEZ Y JUVENTUD EN RIESGO SOCIAL CORPORACIÓN LLEQUEN"/>
    <s v="PRM - PROGRAMA ESPECIALIZADO EN MALTRATO"/>
    <x v="1"/>
    <x v="0"/>
  </r>
  <r>
    <x v="12"/>
    <d v="2025-04-21T00:00:00"/>
    <x v="4"/>
    <n v="1160064"/>
    <s v="PAS - LLEQUEN ÑUBLE"/>
    <x v="19"/>
    <s v="CORPORACIÓN DE APOYO A LA NIÑEZ Y JUVENTUD EN RIESGO SOCIAL CORPORACIÓN LLEQUEN"/>
    <s v="PAS - PROGRAMA ESPECIALIZADO PARA AGRESORES SEXUALES"/>
    <x v="1"/>
    <x v="0"/>
  </r>
  <r>
    <x v="12"/>
    <d v="2025-05-06T00:00:00"/>
    <x v="4"/>
    <n v="1160193"/>
    <s v="AFT - EL CARMEN"/>
    <x v="46"/>
    <s v="CORPORACIÓN GABRIELA MISTRAL"/>
    <s v="AFT - ACOMPAÑAMIENTO FAMILAR TERRITORIAL"/>
    <x v="1"/>
    <x v="0"/>
  </r>
  <r>
    <x v="12"/>
    <d v="2025-05-06T00:00:00"/>
    <x v="4"/>
    <n v="1160177"/>
    <s v="AFT - PADRE DIÓCLES MIRANDA - QUIRIHUE"/>
    <x v="55"/>
    <s v="O.N.G DE DESARROLLO CORPORACIÓN DE DESARROLLO SOCIAL EL CONQUISTADOR"/>
    <s v="AFT - ACOMPAÑAMIENTO FAMILAR TERRITORIAL"/>
    <x v="1"/>
    <x v="0"/>
  </r>
  <r>
    <x v="12"/>
    <d v="2025-05-12T00:00:00"/>
    <x v="4"/>
    <n v="1160061"/>
    <s v="PIE - CIUDAD DEL NIÑO CHILLÁN"/>
    <x v="14"/>
    <s v="FUNDACIÓN CIUDAD DEL NIÑO EX CONSEJO DE DEFENSA DEL NIÑO"/>
    <s v="PIE - PROGRAMA DE INTERVENCION ESPECIALIZADA"/>
    <x v="0"/>
    <x v="0"/>
  </r>
  <r>
    <x v="12"/>
    <d v="2025-05-20T00:00:00"/>
    <x v="5"/>
    <n v="1160131"/>
    <s v="PRM - ADRA EL CARMEN"/>
    <x v="26"/>
    <s v="AGENCIA ADVENTISTA DE DESARROLLO Y RECURSOS ASISTENCIALES (ADRA CHILE)"/>
    <s v="PRM - PROGRAMA ESPECIALIZADO EN MALTRATO"/>
    <x v="1"/>
    <x v="0"/>
  </r>
  <r>
    <x v="12"/>
    <d v="2025-06-01T00:00:00"/>
    <x v="5"/>
    <n v="1160075"/>
    <s v="RLP - RESIDENCIA DE PROTECCIÓN PARA PRIMERA INFANCIA NUESTRA SEÑORA DE LA ESPERANZA"/>
    <x v="123"/>
    <s v="FUNDACIÓN NUESTRA SEÑORA DE LA ESPERANZA"/>
    <s v="RLP - RESIDENCIA DE PROTECCIÓN PARA LACTANTES Y PREESCOLARES (con Programa)"/>
    <x v="1"/>
    <x v="0"/>
  </r>
  <r>
    <x v="12"/>
    <d v="2025-06-01T00:00:00"/>
    <x v="4"/>
    <n v="1160181"/>
    <s v="AFT - ALDEAS INFANTILES SOS RÁNQUIL"/>
    <x v="4"/>
    <s v="ALDEAS INFANTILES S.O.S. CHILE"/>
    <s v="AFT - ACOMPAÑAMIENTO FAMILAR TERRITORIAL"/>
    <x v="1"/>
    <x v="0"/>
  </r>
  <r>
    <x v="12"/>
    <d v="2025-06-01T00:00:00"/>
    <x v="5"/>
    <n v="1160115"/>
    <s v="REM - SANTA TERESA"/>
    <x v="123"/>
    <s v="FUNDACIÓN NUESTRA SEÑORA DE LA ESPERANZA"/>
    <s v="REM - RESIDENCIA PROTECCION PARA MAYORES CON PROGRAMA"/>
    <x v="0"/>
    <x v="0"/>
  </r>
  <r>
    <x v="12"/>
    <d v="2025-06-01T00:00:00"/>
    <x v="4"/>
    <n v="1160133"/>
    <s v="PRM - CIUDAD DEL NIÑO BULNES"/>
    <x v="14"/>
    <s v="FUNDACIÓN CIUDAD DEL NIÑO EX CONSEJO DE DEFENSA DEL NIÑO"/>
    <s v="PRM - PROGRAMA ESPECIALIZADO EN MALTRATO"/>
    <x v="0"/>
    <x v="0"/>
  </r>
  <r>
    <x v="12"/>
    <d v="2025-07-09T00:00:00"/>
    <x v="4"/>
    <n v="1160153"/>
    <s v="DCE - OLIVILLO"/>
    <x v="24"/>
    <s v="ONG CREAPSI"/>
    <s v="DCE - DIAGNOSTICO CLINICO ESPECIALIZADO"/>
    <x v="4"/>
    <x v="0"/>
  </r>
  <r>
    <x v="12"/>
    <d v="2025-07-09T00:00:00"/>
    <x v="4"/>
    <n v="1160160"/>
    <s v="PRM - LLEQUÉN SAN CARLOS"/>
    <x v="19"/>
    <s v="CORPORACIÓN DE APOYO A LA NIÑEZ Y JUVENTUD EN RIESGO SOCIAL CORPORACIÓN LLEQUEN"/>
    <s v="PRM - PROGRAMA ESPECIALIZADO EN MALTRATO"/>
    <x v="0"/>
    <x v="0"/>
  </r>
  <r>
    <x v="12"/>
    <d v="2025-07-17T00:00:00"/>
    <x v="4"/>
    <n v="1160071"/>
    <s v="FAE - LLEQUEN ÑUBLE"/>
    <x v="19"/>
    <s v="CORPORACIÓN DE APOYO A LA NIÑEZ Y JUVENTUD EN RIESGO SOCIAL CORPORACIÓN LLEQUEN"/>
    <s v="FAE - PROGRAMA DE FAMILIA DE ACOGIDA ESPECIALIZADA"/>
    <x v="1"/>
    <x v="0"/>
  </r>
  <r>
    <x v="12"/>
    <d v="2025-07-17T00:00:00"/>
    <x v="4"/>
    <n v="1160195"/>
    <s v="AFT - CHILLÁN VIEJO"/>
    <x v="0"/>
    <s v="FUNDACIÓN MI CASA"/>
    <s v="AFT - ACOMPAÑAMIENTO FAMILAR TERRITORIAL"/>
    <x v="1"/>
    <x v="0"/>
  </r>
  <r>
    <x v="12"/>
    <d v="2025-08-01T00:00:00"/>
    <x v="4"/>
    <n v="1160140"/>
    <s v="PRM - CENIM RÁNQUIL"/>
    <x v="0"/>
    <s v="FUNDACIÓN MI CASA"/>
    <s v="PRM - PROGRAMA ESPECIALIZADO EN MALTRATO"/>
    <x v="0"/>
    <x v="0"/>
  </r>
  <r>
    <x v="12"/>
    <d v="2025-08-07T00:00:00"/>
    <x v="4"/>
    <n v="1160183"/>
    <s v="AFT - ALDEAS INFANTILES SOS DIGUILLÍN"/>
    <x v="4"/>
    <s v="ALDEAS INFANTILES S.O.S. CHILE"/>
    <s v="AFT - ACOMPAÑAMIENTO FAMILAR TERRITORIAL"/>
    <x v="0"/>
    <x v="0"/>
  </r>
  <r>
    <x v="12"/>
    <d v="2025-08-19T00:00:00"/>
    <x v="4"/>
    <n v="1160185"/>
    <s v="AFT - ALDEAS INFANTILES SOS SAN IGNACIO"/>
    <x v="4"/>
    <s v="ALDEAS INFANTILES S.O.S. CHILE"/>
    <s v="AFT - ACOMPAÑAMIENTO FAMILAR TERRITORIAL"/>
    <x v="1"/>
    <x v="0"/>
  </r>
  <r>
    <x v="12"/>
    <d v="2025-08-19T00:00:00"/>
    <x v="4"/>
    <n v="1160080"/>
    <s v="RLP - RESIDENCIA DE PROTECCIÓN PARA PRIMERA INFANCIA MADRE LUCIENNE HARDY"/>
    <x v="123"/>
    <s v="FUNDACIÓN NUESTRA SEÑORA DE LA ESPERANZA"/>
    <s v="RLP - RESIDENCIA DE PROTECCIÓN PARA LACTANTES Y PREESCOLARES (con Programa)"/>
    <x v="0"/>
    <x v="0"/>
  </r>
  <r>
    <x v="12"/>
    <d v="2025-09-01T00:00:00"/>
    <x v="5"/>
    <n v="1160139"/>
    <s v="PRM - LLEQUÉN COIHUECO"/>
    <x v="19"/>
    <s v="CORPORACIÓN DE APOYO A LA NIÑEZ Y JUVENTUD EN RIESGO SOCIAL CORPORACIÓN LLEQUEN"/>
    <s v="PRM - PROGRAMA ESPECIALIZADO EN MALTRATO"/>
    <x v="1"/>
    <x v="0"/>
  </r>
  <r>
    <x v="12"/>
    <d v="2025-09-01T00:00:00"/>
    <x v="4"/>
    <n v="1160135"/>
    <s v="PRM - LLEQUÉN CHILLÁN"/>
    <x v="19"/>
    <s v="CORPORACIÓN DE APOYO A LA NIÑEZ Y JUVENTUD EN RIESGO SOCIAL CORPORACIÓN LLEQUEN"/>
    <s v="PRM - PROGRAMA ESPECIALIZADO EN MALTRATO"/>
    <x v="0"/>
    <x v="0"/>
  </r>
  <r>
    <x v="12"/>
    <d v="2025-09-23T00:00:00"/>
    <x v="4"/>
    <n v="1160133"/>
    <s v="PRM - CIUDAD DEL NIÑO BULNES"/>
    <x v="14"/>
    <s v="FUNDACIÓN CIUDAD DEL NIÑO EX CONSEJO DE DEFENSA DEL NIÑO"/>
    <s v="PRM - PROGRAMA ESPECIALIZADO EN MALTRATO"/>
    <x v="1"/>
    <x v="0"/>
  </r>
  <r>
    <x v="12"/>
    <d v="2025-10-01T00:00:00"/>
    <x v="4"/>
    <n v="1160110"/>
    <s v="FAE - LLEQUÉN 2 ÑUBLE"/>
    <x v="19"/>
    <s v="CORPORACIÓN DE APOYO A LA NIÑEZ Y JUVENTUD EN RIESGO SOCIAL CORPORACIÓN LLEQUEN"/>
    <s v="FAE - PROGRAMA DE FAMILIA DE ACOGIDA ESPECIALIZADA"/>
    <x v="1"/>
    <x v="0"/>
  </r>
  <r>
    <x v="12"/>
    <d v="2025-10-01T00:00:00"/>
    <x v="4"/>
    <n v="1160111"/>
    <s v="FAE - ADRA ÑUBLE II"/>
    <x v="26"/>
    <s v="AGENCIA ADVENTISTA DE DESARROLLO Y RECURSOS ASISTENCIALES (ADRA CHILE)"/>
    <s v="FAE - PROGRAMA DE FAMILIA DE ACOGIDA ESPECIALIZADA"/>
    <x v="1"/>
    <x v="0"/>
  </r>
  <r>
    <x v="12"/>
    <d v="2025-10-07T00:00:00"/>
    <x v="5"/>
    <n v="1160205"/>
    <s v="AFT - DIGUILLÍN"/>
    <x v="0"/>
    <s v="FUNDACIÓN MI CASA"/>
    <s v="AFT - ACOMPAÑAMIENTO FAMILAR TERRITORIAL"/>
    <x v="1"/>
    <x v="0"/>
  </r>
  <r>
    <x v="12"/>
    <d v="2025-10-07T00:00:00"/>
    <x v="5"/>
    <n v="1160150"/>
    <s v="DCE - DIGNITAT"/>
    <x v="12"/>
    <s v="FUNDACIÓN PRODERE"/>
    <s v="DCE - DIAGNOSTICO CLINICO ESPECIALIZADO"/>
    <x v="1"/>
    <x v="0"/>
  </r>
  <r>
    <x v="12"/>
    <d v="2025-11-01T00:00:00"/>
    <x v="5"/>
    <n v="1160201"/>
    <s v="AFT - CHILLÁN"/>
    <x v="0"/>
    <s v="FUNDACIÓN MI CASA"/>
    <s v="AFT - ACOMPAÑAMIENTO FAMILAR TERRITORIAL"/>
    <x v="0"/>
    <x v="0"/>
  </r>
  <r>
    <x v="12"/>
    <d v="2025-11-04T00:00:00"/>
    <x v="5"/>
    <n v="1160101"/>
    <s v="REM - SAN BENITO"/>
    <x v="123"/>
    <s v="FUNDACIÓN NUESTRA SEÑORA DE LA ESPERANZA"/>
    <s v="REM - RESIDENCIA PROTECCION PARA MAYORES CON PROGRAMA"/>
    <x v="1"/>
    <x v="0"/>
  </r>
  <r>
    <x v="12"/>
    <d v="2025-11-04T00:00:00"/>
    <x v="5"/>
    <n v="1160112"/>
    <s v="RVA - SAN ALBERTO"/>
    <x v="123"/>
    <s v="FUNDACIÓN NUESTRA SEÑORA DE LA ESPERANZA"/>
    <s v="RVA - RESIDENCIA DE VIDA FAMILIAR PARA ADOLESCENTES"/>
    <x v="0"/>
    <x v="0"/>
  </r>
  <r>
    <x v="12"/>
    <d v="2025-11-12T00:00:00"/>
    <x v="5"/>
    <n v="1160110"/>
    <s v="FAE - LLEQUÉN 2 ÑUBLE"/>
    <x v="19"/>
    <s v="CORPORACIÓN DE APOYO A LA NIÑEZ Y JUVENTUD EN RIESGO SOCIAL CORPORACIÓN LLEQUEN"/>
    <s v="FAE - PROGRAMA DE FAMILIA DE ACOGIDA ESPECIALIZADA"/>
    <x v="1"/>
    <x v="0"/>
  </r>
  <r>
    <x v="12"/>
    <d v="2025-12-03T00:00:00"/>
    <x v="3"/>
    <n v="1160153"/>
    <s v="DCE - OLIVILLO"/>
    <x v="24"/>
    <s v="ONG CREAPSI"/>
    <s v="DCE - DIAGNOSTICO CLINICO ESPECIALIZADO"/>
    <x v="1"/>
    <x v="0"/>
  </r>
  <r>
    <x v="12"/>
    <d v="2025-12-03T00:00:00"/>
    <x v="5"/>
    <n v="1160199"/>
    <s v="AFT - BARUR"/>
    <x v="11"/>
    <s v="FUNDACIÓN TALITA KUM"/>
    <s v="AFT - ACOMPAÑAMIENTO FAMILAR TERRITORIAL"/>
    <x v="0"/>
    <x v="0"/>
  </r>
  <r>
    <x v="12"/>
    <d v="2025-12-03T00:00:00"/>
    <x v="3"/>
    <n v="1160191"/>
    <s v="AFT - SAN NICOLÁS ALDEAS INFANTILES SOS"/>
    <x v="4"/>
    <s v="ALDEAS INFANTILES S.O.S. CHILE"/>
    <s v="AFT - ACOMPAÑAMIENTO FAMILAR TERRITORIAL"/>
    <x v="1"/>
    <x v="0"/>
  </r>
  <r>
    <x v="12"/>
    <d v="2025-12-17T00:00:00"/>
    <x v="3"/>
    <n v="1160069"/>
    <s v="FAE - AYUN ÑUBLE"/>
    <x v="19"/>
    <s v="CORPORACIÓN DE APOYO A LA NIÑEZ Y JUVENTUD EN RIESGO SOCIAL CORPORACIÓN LLEQUEN"/>
    <s v="FAE - PROGRAMA DE FAMILIA DE ACOGIDA ESPECIALIZADA"/>
    <x v="1"/>
    <x v="0"/>
  </r>
  <r>
    <x v="12"/>
    <d v="2026-01-06T00:00:00"/>
    <x v="3"/>
    <n v="1160137"/>
    <s v="PRM - REFUGIO ESPERANZA DE SAN CARLOS"/>
    <x v="54"/>
    <s v="CORPORACIÓN PARA LA ATENCIÓN INTEGRAL DEL MALTRATO AL MENOR, EN LA REGIÓN DEL BIO BIO"/>
    <s v="PRM - PROGRAMA ESPECIALIZADO EN MALTRATO"/>
    <x v="1"/>
    <x v="0"/>
  </r>
  <r>
    <x v="12"/>
    <d v="2026-01-06T00:00:00"/>
    <x v="3"/>
    <n v="1160173"/>
    <s v="AFT - UMBRAL SAN CARLOS"/>
    <x v="54"/>
    <s v="CORPORACIÓN PARA LA ATENCIÓN INTEGRAL DEL MALTRATO AL MENOR, EN LA REGIÓN DEL BIO BIO"/>
    <s v="AFT - ACOMPAÑAMIENTO FAMILAR TERRITORIAL"/>
    <x v="1"/>
    <x v="0"/>
  </r>
  <r>
    <x v="12"/>
    <d v="2026-01-13T00:00:00"/>
    <x v="4"/>
    <n v="1160177"/>
    <s v="AFT - PADRE DIÓCLES MIRANDA - QUIRIHUE"/>
    <x v="55"/>
    <s v="O.N.G DE DESARROLLO CORPORACIÓN DE DESARROLLO SOCIAL EL CONQUISTADOR"/>
    <s v="AFT - ACOMPAÑAMIENTO FAMILAR TERRITORIAL"/>
    <x v="0"/>
    <x v="0"/>
  </r>
  <r>
    <x v="12"/>
    <d v="2026-01-13T00:00:00"/>
    <x v="3"/>
    <n v="1160203"/>
    <s v="AFT - CHILLÁN II"/>
    <x v="0"/>
    <s v="FUNDACIÓN MI CASA"/>
    <s v="AFT - ACOMPAÑAMIENTO FAMILAR TERRITORIAL"/>
    <x v="1"/>
    <x v="0"/>
  </r>
  <r>
    <x v="12"/>
    <d v="2026-01-20T00:00:00"/>
    <x v="4"/>
    <n v="1160112"/>
    <s v="RVA - SAN ALBERTO"/>
    <x v="123"/>
    <s v="FUNDACIÓN NUESTRA SEÑORA DE LA ESPERANZA"/>
    <s v="RVA - RESIDENCIA DE VIDA FAMILIAR PARA ADOLESCENTES"/>
    <x v="0"/>
    <x v="0"/>
  </r>
  <r>
    <x v="12"/>
    <d v="2026-01-20T00:00:00"/>
    <x v="4"/>
    <n v="1160246"/>
    <s v="PIE - CIUDAD DEL NIÑO CHILLÁN"/>
    <x v="14"/>
    <s v="FUNDACIÓN CIUDAD DEL NIÑO EX CONSEJO DE DEFENSA DEL NIÑO"/>
    <s v="PIE - PROGRAMA DE INTERVENCION ESPECIALIZADA"/>
    <x v="0"/>
    <x v="0"/>
  </r>
  <r>
    <x v="12"/>
    <d v="2026-02-01T00:00:00"/>
    <x v="4"/>
    <n v="1160201"/>
    <s v="AFT - CHILLÁN"/>
    <x v="0"/>
    <s v="FUNDACIÓN MI CASA"/>
    <s v="AFT - ACOMPAÑAMIENTO FAMILAR TERRITORIAL"/>
    <x v="0"/>
    <x v="0"/>
  </r>
  <r>
    <x v="12"/>
    <d v="2026-02-02T00:00:00"/>
    <x v="4"/>
    <n v="1160244"/>
    <s v="PRM - ADRA YUNGAY"/>
    <x v="26"/>
    <s v="AGENCIA ADVENTISTA DE DESARROLLO Y RECURSOS ASISTENCIALES (ADRA CHILE)"/>
    <s v="PRM - PROGRAMA ESPECIALIZADO EN MALTRATO"/>
    <x v="0"/>
    <x v="0"/>
  </r>
  <r>
    <x v="12"/>
    <d v="2026-03-11T00:00:00"/>
    <x v="4"/>
    <n v="1160241"/>
    <s v="PRM - CIUDAD DEL NIÑO BULNES"/>
    <x v="14"/>
    <s v="FUNDACIÓN CIUDAD DEL NIÑO EX CONSEJO DE DEFENSA DEL NIÑO"/>
    <s v="PRM - PROGRAMA ESPECIALIZADO EN MALTRATO"/>
    <x v="0"/>
    <x v="0"/>
  </r>
  <r>
    <x v="12"/>
    <d v="2026-03-11T00:00:00"/>
    <x v="4"/>
    <n v="1160115"/>
    <s v="REM - SANTA TERESA"/>
    <x v="123"/>
    <s v="FUNDACIÓN NUESTRA SEÑORA DE LA ESPERANZA"/>
    <s v="REM - RESIDENCIA PROTECCION PARA MAYORES CON PROGRAMA"/>
    <x v="0"/>
    <x v="0"/>
  </r>
  <r>
    <x v="12"/>
    <d v="2026-03-24T00:00:00"/>
    <x v="3"/>
    <n v="1160064"/>
    <s v="PAS - LLEQUEN ÑUBLE"/>
    <x v="19"/>
    <s v="CORPORACIÓN DE APOYO A LA NIÑEZ Y JUVENTUD EN RIESGO SOCIAL CORPORACIÓN LLEQUEN"/>
    <s v="PAS - PROGRAMA ESPECIALIZADO PARA AGRESORES SEXUALES"/>
    <x v="1"/>
    <x v="0"/>
  </r>
  <r>
    <x v="12"/>
    <d v="2026-03-24T00:00:00"/>
    <x v="4"/>
    <n v="1160248"/>
    <s v="FAE - ADRA CHILLÁN 1"/>
    <x v="26"/>
    <s v="AGENCIA ADVENTISTA DE DESARROLLO Y RECURSOS ASISTENCIALES (ADRA CHILE)"/>
    <s v="FAE - PROGRAMA DE FAMILIA DE ACOGIDA ESPECIALIZADA"/>
    <x v="0"/>
    <x v="0"/>
  </r>
  <r>
    <x v="12"/>
    <d v="2026-04-09T00:00:00"/>
    <x v="5"/>
    <n v="1160078"/>
    <s v="REM - RESIDENCIA DE PROTECCIÓN PARA MAYORES NUESTRA SEÑORA DE FÁTIMA"/>
    <x v="23"/>
    <s v="SOCIEDAD DE ASISTENCIA Y CAPACITACIÓN (ANTES DENOMINADA SOCIEDAD PROTECTORA DE LA INFANCIA)"/>
    <s v="REM - RESIDENCIA PROTECCION PARA MAYORES CON PROGRAMA"/>
    <x v="1"/>
    <x v="0"/>
  </r>
  <r>
    <x v="12"/>
    <d v="2026-04-09T00:00:00"/>
    <x v="5"/>
    <n v="1160115"/>
    <s v="REM - SANTA TERESA"/>
    <x v="123"/>
    <s v="FUNDACIÓN NUESTRA SEÑORA DE LA ESPERANZA"/>
    <s v="REM - RESIDENCIA PROTECCION PARA MAYORES CON PROGRAMA"/>
    <x v="0"/>
    <x v="0"/>
  </r>
  <r>
    <x v="12"/>
    <d v="2026-04-21T00:00:00"/>
    <x v="5"/>
    <n v="1160236"/>
    <s v="REM - SAN PEDRO"/>
    <x v="123"/>
    <s v="FUNDACIÓN NUESTRA SEÑORA DE LA ESPERANZA"/>
    <s v="REM - RESIDENCIA PROTECCION PARA MAYORES CON PROGRAMA"/>
    <x v="0"/>
    <x v="0"/>
  </r>
  <r>
    <x v="12"/>
    <d v="2026-04-21T00:00:00"/>
    <x v="3"/>
    <n v="1160071"/>
    <s v="FAE - LLEQUEN ÑUBLE"/>
    <x v="19"/>
    <s v="CORPORACIÓN DE APOYO A LA NIÑEZ Y JUVENTUD EN RIESGO SOCIAL CORPORACIÓN LLEQUEN"/>
    <s v="FAE - PROGRAMA DE FAMILIA DE ACOGIDA ESPECIALIZADA"/>
    <x v="1"/>
    <x v="0"/>
  </r>
  <r>
    <x v="12"/>
    <d v="2026-05-12T00:00:00"/>
    <x v="4"/>
    <n v="1160249"/>
    <s v="FAE - ADRA CHILLÁN 2"/>
    <x v="26"/>
    <s v="AGENCIA ADVENTISTA DE DESARROLLO Y RECURSOS ASISTENCIALES (ADRA CHILE)"/>
    <s v="FAE - PROGRAMA DE FAMILIA DE ACOGIDA ESPECIALIZADA"/>
    <x v="0"/>
    <x v="0"/>
  </r>
  <r>
    <x v="12"/>
    <d v="2026-05-12T00:00:00"/>
    <x v="4"/>
    <n v="1160169"/>
    <s v="AFT - ALNAIR"/>
    <x v="11"/>
    <s v="FUNDACIÓN TALITA KUM"/>
    <s v="AFT - ACOMPAÑAMIENTO FAMILAR TERRITORIAL"/>
    <x v="0"/>
    <x v="0"/>
  </r>
  <r>
    <x v="12"/>
    <d v="2026-05-20T00:00:00"/>
    <x v="3"/>
    <n v="1160161"/>
    <s v="PRM - REFUGIO ESPERANZA BULNES"/>
    <x v="54"/>
    <s v="CORPORACIÓN PARA LA ATENCIÓN INTEGRAL DEL MALTRATO AL MENOR, EN LA REGIÓN DEL BIO BIO"/>
    <s v="PRM - PROGRAMA ESPECIALIZADO EN MALTRATO"/>
    <x v="0"/>
    <x v="0"/>
  </r>
  <r>
    <x v="12"/>
    <d v="2026-05-20T00:00:00"/>
    <x v="3"/>
    <n v="1160069"/>
    <s v="FAE - AYUN ÑUBLE"/>
    <x v="19"/>
    <s v="CORPORACIÓN DE APOYO A LA NIÑEZ Y JUVENTUD EN RIESGO SOCIAL CORPORACIÓN LLEQUEN"/>
    <s v="FAE - PROGRAMA DE FAMILIA DE ACOGIDA ESPECIALIZADA"/>
    <x v="1"/>
    <x v="0"/>
  </r>
  <r>
    <x v="12"/>
    <d v="2026-06-01T00:00:00"/>
    <x v="3"/>
    <n v="1160181"/>
    <s v="AFT - ALDEAS INFANTILES SOS RÁNQUIL"/>
    <x v="4"/>
    <s v="ALDEAS INFANTILES S.O.S. CHILE"/>
    <s v="AFT - ACOMPAÑAMIENTO FAMILAR TERRITORIAL"/>
    <x v="1"/>
    <x v="0"/>
  </r>
  <r>
    <x v="12"/>
    <d v="2026-06-08T00:00:00"/>
    <x v="3"/>
    <n v="1160243"/>
    <s v="PRM - ADRA EL CARMEN"/>
    <x v="26"/>
    <s v="AGENCIA ADVENTISTA DE DESARROLLO Y RECURSOS ASISTENCIALES (ADRA CHILE)"/>
    <s v="PRM - PROGRAMA ESPECIALIZADO EN MALTRATO"/>
    <x v="1"/>
    <x v="0"/>
  </r>
  <r>
    <x v="12"/>
    <d v="2026-06-08T00:00:00"/>
    <x v="3"/>
    <n v="1160122"/>
    <s v="RVA - ALIWEN"/>
    <x v="10"/>
    <s v="FUNDACIÓN CREESER"/>
    <s v="RVA - RESIDENCIA DE VIDA FAMILIAR PARA ADOLESCENTES"/>
    <x v="0"/>
    <x v="0"/>
  </r>
  <r>
    <x v="12"/>
    <d v="2026-06-16T00:00:00"/>
    <x v="3"/>
    <n v="1160144"/>
    <s v="RVA - NEWEN"/>
    <x v="10"/>
    <s v="FUNDACIÓN CREESER"/>
    <s v="RVA - RESIDENCIA DE VIDA FAMILIAR PARA ADOLESCENTES"/>
    <x v="0"/>
    <x v="0"/>
  </r>
  <r>
    <x v="12"/>
    <d v="2026-07-06T00:00:00"/>
    <x v="3"/>
    <n v="1160240"/>
    <s v="PRI - SAN JOSÉ"/>
    <x v="123"/>
    <s v="FUNDACIÓN NUESTRA SEÑORA DE LA ESPERANZA"/>
    <s v="PRI - PROGRAMA INTERVENCIÓN Y PREPARACIÓN PARA LA INTEGRACION DE NIÑOS EN FAMILIA ALTERNATIVA"/>
    <x v="1"/>
    <x v="0"/>
  </r>
  <r>
    <x v="12"/>
    <d v="2026-07-06T00:00:00"/>
    <x v="3"/>
    <n v="1160251"/>
    <s v="PRM - AMALTEA"/>
    <x v="11"/>
    <s v="FUNDACIÓN TALITA KUM"/>
    <s v="PRM - PROGRAMA ESPECIALIZADO EN MALTRATO"/>
    <x v="1"/>
    <x v="0"/>
  </r>
  <r>
    <x v="12"/>
    <d v="2026-07-13T00:00:00"/>
    <x v="3"/>
    <n v="1160242"/>
    <s v="PRM - CIUDAD DEL NIÑO CHILLÁN"/>
    <x v="14"/>
    <s v="FUNDACIÓN CIUDAD DEL NIÑO EX CONSEJO DE DEFENSA DEL NIÑO"/>
    <s v="PRM - PROGRAMA ESPECIALIZADO EN MALTRATO"/>
    <x v="1"/>
    <x v="0"/>
  </r>
  <r>
    <x v="12"/>
    <d v="2026-07-13T00:00:00"/>
    <x v="3"/>
    <n v="1160250"/>
    <s v="PRM - REFUGIO ESPERANZA PIREN"/>
    <x v="54"/>
    <s v="CORPORACIÓN PARA LA ATENCIÓN INTEGRAL DEL MALTRATO AL MENOR, EN LA REGIÓN DEL BIO BIO"/>
    <s v="PRM - PROGRAMA ESPECIALIZADO EN MALTRATO"/>
    <x v="1"/>
    <x v="0"/>
  </r>
  <r>
    <x v="13"/>
    <d v="2026-08-04T00:00:00"/>
    <x v="0"/>
    <n v="1060487"/>
    <s v="AFT - MUNAY PICHILEMU"/>
    <x v="30"/>
    <s v="FUNDACIÓN LEON BLOY PARA LA PROMOCIÓN INTEGRAL DE LA FAMILIA"/>
    <s v="AFT - ACOMPAÑAMIENTO FAMILAR TERRITORIAL"/>
    <x v="4"/>
    <x v="0"/>
  </r>
  <r>
    <x v="13"/>
    <d v="2022-03-01T00:00:00"/>
    <x v="1"/>
    <n v="1060429"/>
    <s v="FAE - FUNDACIÓN DEM SAN FERNANDO"/>
    <x v="9"/>
    <s v="FUNDACIÓN NACIONAL PARA LA DEFENSA ECOLOGICA DEL MENOR DE EDAD FUNDACIÓN (DEM)"/>
    <s v="FAE - PROGRAMA DE FAMILIA DE ACOGIDA ESPECIALIZADA"/>
    <x v="1"/>
    <x v="0"/>
  </r>
  <r>
    <x v="13"/>
    <d v="2022-03-01T00:00:00"/>
    <x v="1"/>
    <n v="1060371"/>
    <s v="DAM - MINKABH"/>
    <x v="12"/>
    <s v="FUNDACIÓN PRODERE"/>
    <s v="DAM - DIAGNÓSTICO"/>
    <x v="1"/>
    <x v="0"/>
  </r>
  <r>
    <x v="13"/>
    <d v="2022-03-01T00:00:00"/>
    <x v="1"/>
    <n v="1060409"/>
    <s v="PPF - SANTA CRUZ"/>
    <x v="44"/>
    <s v="CORPORACIÓN DE OPORTUNIDAD Y ACCIÓN SOLIDARIA OPCIÓN"/>
    <s v="PPF - PROGRAMA DE PREVENCIÓN FOCALIZADA"/>
    <x v="1"/>
    <x v="0"/>
  </r>
  <r>
    <x v="13"/>
    <d v="2022-04-01T00:00:00"/>
    <x v="1"/>
    <n v="1060354"/>
    <s v="RDS - PEQUEÑO COTTOLENGO RANCAGUA"/>
    <x v="106"/>
    <s v="CONGREGACIÓN PEQUEÑA OBRA DE LA DIVINA PROVIDENCIA"/>
    <s v="RDS - RESIDENCIA CON DISCAPACIDAD SEVERA Y SITUACION DEPENDENCIA CON PROGRAMA PRE -PRD"/>
    <x v="1"/>
    <x v="0"/>
  </r>
  <r>
    <x v="13"/>
    <d v="2022-04-01T00:00:00"/>
    <x v="1"/>
    <n v="1060393"/>
    <s v="PIE - ACJ 24 HORAS 1"/>
    <x v="124"/>
    <s v="CORP. DESARR.SOC.ASOC.CRIST.DE JÓVENES"/>
    <s v="PIE - PROGRAMA DE INTERVENCION ESPECIALIZADA"/>
    <x v="0"/>
    <x v="0"/>
  </r>
  <r>
    <x v="13"/>
    <d v="2022-04-01T00:00:00"/>
    <x v="1"/>
    <n v="1060374"/>
    <s v="RLP - RESIDENCIA RENGO"/>
    <x v="0"/>
    <s v="FUNDACIÓN MI CASA"/>
    <s v="RLP - RESIDENCIA DE PROTECCIÓN PARA LACTANTES Y PREESCOLARES (con Programa)"/>
    <x v="1"/>
    <x v="0"/>
  </r>
  <r>
    <x v="13"/>
    <d v="2022-05-01T00:00:00"/>
    <x v="1"/>
    <n v="1060399"/>
    <s v="FAE - DEM SANTA CRUZ"/>
    <x v="9"/>
    <s v="FUNDACIÓN NACIONAL PARA LA DEFENSA ECOLOGICA DEL MENOR DE EDAD FUNDACIÓN (DEM)"/>
    <s v="FAE - PROGRAMA DE FAMILIA DE ACOGIDA ESPECIALIZADA"/>
    <x v="1"/>
    <x v="0"/>
  </r>
  <r>
    <x v="13"/>
    <d v="2022-05-01T00:00:00"/>
    <x v="1"/>
    <n v="1060401"/>
    <s v="PDC - ANTULEMU"/>
    <x v="10"/>
    <s v="FUNDACIÓN CREESER"/>
    <s v="PDC - PROGRAMA ESPECIALIZADO EN DROGAS (24 H)"/>
    <x v="1"/>
    <x v="0"/>
  </r>
  <r>
    <x v="13"/>
    <d v="2022-05-01T00:00:00"/>
    <x v="1"/>
    <n v="1060177"/>
    <s v="RSP - ASOCIACIÓN CRISTIANA DE JÓVENES"/>
    <x v="124"/>
    <s v="CORP. DESARR.SOC.ASOC.CRIST.DE JÓVENES"/>
    <s v="RSP - RESIDENCIA ESPECIALIZADAS CON PROGRAMA"/>
    <x v="1"/>
    <x v="0"/>
  </r>
  <r>
    <x v="13"/>
    <d v="2022-05-01T00:00:00"/>
    <x v="1"/>
    <n v="1060390"/>
    <s v="FAE - RENGO"/>
    <x v="0"/>
    <s v="FUNDACIÓN MI CASA"/>
    <s v="FAE - PROGRAMA DE FAMILIA DE ACOGIDA ESPECIALIZADA"/>
    <x v="1"/>
    <x v="0"/>
  </r>
  <r>
    <x v="13"/>
    <d v="2022-05-01T00:00:00"/>
    <x v="1"/>
    <n v="1060325"/>
    <s v="PRM - CIUDAD DEL NIÑO SANTA CRUZ NORTE"/>
    <x v="14"/>
    <s v="FUNDACIÓN CIUDAD DEL NIÑO EX CONSEJO DE DEFENSA DEL NIÑO"/>
    <s v="PRM - PROGRAMA ESPECIALIZADO EN MALTRATO"/>
    <x v="0"/>
    <x v="0"/>
  </r>
  <r>
    <x v="13"/>
    <d v="2022-06-01T00:00:00"/>
    <x v="1"/>
    <n v="1060428"/>
    <s v="FAE - LLEQUEN CACHAPOAL"/>
    <x v="19"/>
    <s v="CORPORACIÓN DE APOYO A LA NIÑEZ Y JUVENTUD EN RIESGO SOCIAL CORPORACIÓN LLEQUEN"/>
    <s v="FAE - PROGRAMA DE FAMILIA DE ACOGIDA ESPECIALIZADA"/>
    <x v="1"/>
    <x v="0"/>
  </r>
  <r>
    <x v="13"/>
    <d v="2022-06-01T00:00:00"/>
    <x v="1"/>
    <n v="1060425"/>
    <s v="REM - FELICE SALA"/>
    <x v="102"/>
    <s v="FUNDACIÓN PADRE SEMERIA"/>
    <s v="REM - RESIDENCIA PROTECCION PARA MAYORES CON PROGRAMA"/>
    <x v="1"/>
    <x v="0"/>
  </r>
  <r>
    <x v="13"/>
    <d v="2022-06-01T00:00:00"/>
    <x v="1"/>
    <n v="1060431"/>
    <s v="PAS - RANCAGUA"/>
    <x v="44"/>
    <s v="CORPORACIÓN DE OPORTUNIDAD Y ACCIÓN SOLIDARIA OPCIÓN"/>
    <s v="PAS - PROGRAMA ESPECIALIZADO PARA AGRESORES SEXUALES"/>
    <x v="1"/>
    <x v="0"/>
  </r>
  <r>
    <x v="13"/>
    <d v="2022-06-01T00:00:00"/>
    <x v="1"/>
    <n v="1060312"/>
    <s v="PRI - RANCAGUA"/>
    <x v="0"/>
    <s v="FUNDACIÓN MI CASA"/>
    <s v="PRI - PROGRAMA INTERVENCIÓN Y PREPARACIÓN PARA LA INTEGRACION DE NIÑOS EN FAMILIA ALTERNATIVA"/>
    <x v="1"/>
    <x v="0"/>
  </r>
  <r>
    <x v="13"/>
    <d v="2022-07-01T00:00:00"/>
    <x v="1"/>
    <n v="1060366"/>
    <s v="DAM - PAIHUEN RANCAGUA 2"/>
    <x v="17"/>
    <s v="O.N.G. DE DESARROLLO PAIHUEN"/>
    <s v="DAM - DIAGNÓSTICO"/>
    <x v="1"/>
    <x v="0"/>
  </r>
  <r>
    <x v="13"/>
    <d v="2022-07-01T00:00:00"/>
    <x v="1"/>
    <n v="1060283"/>
    <s v="PPF - GÉNESIS"/>
    <x v="1"/>
    <s v="CORPORACIÓN PRODEL"/>
    <s v="PPF - PROGRAMA DE PREVENCIÓN FOCALIZADA"/>
    <x v="1"/>
    <x v="0"/>
  </r>
  <r>
    <x v="13"/>
    <d v="2022-08-01T00:00:00"/>
    <x v="1"/>
    <n v="1060390"/>
    <s v="FAE - RENGO"/>
    <x v="0"/>
    <s v="FUNDACIÓN MI CASA"/>
    <s v="FAE - PROGRAMA DE FAMILIA DE ACOGIDA ESPECIALIZADA"/>
    <x v="1"/>
    <x v="0"/>
  </r>
  <r>
    <x v="13"/>
    <d v="2022-08-01T00:00:00"/>
    <x v="1"/>
    <n v="1060354"/>
    <s v="RDS - PEQUEÑO COTTOLENGO RANCAGUA"/>
    <x v="106"/>
    <s v="CONGREGACIÓN PEQUEÑA OBRA DE LA DIVINA PROVIDENCIA"/>
    <s v="RDS - RESIDENCIA CON DISCAPACIDAD SEVERA Y SITUACION DEPENDENCIA CON PROGRAMA PRE -PRD"/>
    <x v="1"/>
    <x v="0"/>
  </r>
  <r>
    <x v="13"/>
    <d v="2022-08-01T00:00:00"/>
    <x v="1"/>
    <n v="1060397"/>
    <s v="PIE - SANTA CRUZ"/>
    <x v="0"/>
    <s v="FUNDACIÓN MI CASA"/>
    <s v="PIE - PROGRAMA DE INTERVENCION ESPECIALIZADA"/>
    <x v="1"/>
    <x v="0"/>
  </r>
  <r>
    <x v="13"/>
    <d v="2022-08-01T00:00:00"/>
    <x v="1"/>
    <n v="1060429"/>
    <s v="FAE - FUNDACIÓN DEM SAN FERNANDO"/>
    <x v="9"/>
    <s v="FUNDACIÓN NACIONAL PARA LA DEFENSA ECOLOGICA DEL MENOR DE EDAD FUNDACIÓN (DEM)"/>
    <s v="FAE - PROGRAMA DE FAMILIA DE ACOGIDA ESPECIALIZADA"/>
    <x v="1"/>
    <x v="0"/>
  </r>
  <r>
    <x v="13"/>
    <d v="2022-09-01T00:00:00"/>
    <x v="1"/>
    <n v="1060374"/>
    <s v="RLP - RESIDENCIA RENGO"/>
    <x v="0"/>
    <s v="FUNDACIÓN MI CASA"/>
    <s v="RLP - RESIDENCIA DE PROTECCIÓN PARA LACTANTES Y PREESCOLARES (con Programa)"/>
    <x v="1"/>
    <x v="0"/>
  </r>
  <r>
    <x v="13"/>
    <d v="2022-09-01T00:00:00"/>
    <x v="1"/>
    <n v="1060320"/>
    <s v="PRM - PICHILEMU"/>
    <x v="30"/>
    <s v="FUNDACIÓN LEON BLOY PARA LA PROMOCIÓN INTEGRAL DE LA FAMILIA"/>
    <s v="PRM - PROGRAMA ESPECIALIZADO EN MALTRATO"/>
    <x v="1"/>
    <x v="0"/>
  </r>
  <r>
    <x v="13"/>
    <d v="2022-10-01T00:00:00"/>
    <x v="1"/>
    <n v="1060399"/>
    <s v="FAE - DEM SANTA CRUZ"/>
    <x v="9"/>
    <s v="FUNDACIÓN NACIONAL PARA LA DEFENSA ECOLOGICA DEL MENOR DE EDAD FUNDACIÓN (DEM)"/>
    <s v="FAE - PROGRAMA DE FAMILIA DE ACOGIDA ESPECIALIZADA"/>
    <x v="1"/>
    <x v="0"/>
  </r>
  <r>
    <x v="13"/>
    <d v="2022-10-01T00:00:00"/>
    <x v="1"/>
    <n v="1060401"/>
    <s v="PDC - ANTULEMU"/>
    <x v="10"/>
    <s v="FUNDACIÓN CREESER"/>
    <s v="PDC - PROGRAMA ESPECIALIZADO EN DROGAS (24 H)"/>
    <x v="1"/>
    <x v="0"/>
  </r>
  <r>
    <x v="13"/>
    <d v="2022-11-01T00:00:00"/>
    <x v="1"/>
    <n v="1060431"/>
    <s v="PAS - RANCAGUA"/>
    <x v="44"/>
    <s v="CORPORACIÓN DE OPORTUNIDAD Y ACCIÓN SOLIDARIA OPCIÓN"/>
    <s v="PAS - PROGRAMA ESPECIALIZADO PARA AGRESORES SEXUALES"/>
    <x v="1"/>
    <x v="0"/>
  </r>
  <r>
    <x v="13"/>
    <d v="2022-12-01T00:00:00"/>
    <x v="1"/>
    <n v="1060435"/>
    <s v="PPF - MARCHIGUE"/>
    <x v="30"/>
    <s v="FUNDACIÓN LEON BLOY PARA LA PROMOCIÓN INTEGRAL DE LA FAMILIA"/>
    <s v="PPF - PROGRAMA DE PREVENCIÓN FOCALIZADA"/>
    <x v="1"/>
    <x v="0"/>
  </r>
  <r>
    <x v="13"/>
    <d v="2022-12-01T00:00:00"/>
    <x v="1"/>
    <n v="1060177"/>
    <s v="RSP - ASOCIACIÓN CRISTIANA DE JÓVENES"/>
    <x v="124"/>
    <s v="CORP. DESARR.SOC.ASOC.CRIST.DE JÓVENES"/>
    <s v="RSP - RESIDENCIA ESPECIALIZADAS CON PROGRAMA"/>
    <x v="1"/>
    <x v="0"/>
  </r>
  <r>
    <x v="13"/>
    <d v="2022-12-01T00:00:00"/>
    <x v="1"/>
    <n v="1060312"/>
    <s v="PRI - RANCAGUA"/>
    <x v="0"/>
    <s v="FUNDACIÓN MI CASA"/>
    <s v="PRI - PROGRAMA INTERVENCIÓN Y PREPARACIÓN PARA LA INTEGRACION DE NIÑOS EN FAMILIA ALTERNATIVA"/>
    <x v="1"/>
    <x v="0"/>
  </r>
  <r>
    <x v="13"/>
    <d v="2022-12-01T00:00:00"/>
    <x v="1"/>
    <n v="1060428"/>
    <s v="FAE - LLEQUEN CACHAPOAL"/>
    <x v="19"/>
    <s v="CORPORACIÓN DE APOYO A LA NIÑEZ Y JUVENTUD EN RIESGO SOCIAL CORPORACIÓN LLEQUEN"/>
    <s v="FAE - PROGRAMA DE FAMILIA DE ACOGIDA ESPECIALIZADA"/>
    <x v="1"/>
    <x v="0"/>
  </r>
  <r>
    <x v="13"/>
    <d v="2022-12-01T00:00:00"/>
    <x v="1"/>
    <n v="1060425"/>
    <s v="REM - FELICE SALA"/>
    <x v="102"/>
    <s v="FUNDACIÓN PADRE SEMERIA"/>
    <s v="REM - RESIDENCIA PROTECCION PARA MAYORES CON PROGRAMA"/>
    <x v="1"/>
    <x v="0"/>
  </r>
  <r>
    <x v="13"/>
    <d v="2023-01-01T00:00:00"/>
    <x v="3"/>
    <n v="1060437"/>
    <s v="PPF - SAN FERNANDO"/>
    <x v="30"/>
    <s v="FUNDACIÓN LEON BLOY PARA LA PROMOCIÓN INTEGRAL DE LA FAMILIA"/>
    <s v="PPF - PROGRAMA DE PREVENCIÓN FOCALIZADA"/>
    <x v="0"/>
    <x v="0"/>
  </r>
  <r>
    <x v="13"/>
    <d v="2023-02-01T00:00:00"/>
    <x v="1"/>
    <n v="1060448"/>
    <s v="FAE - RENGO - PROGRAMA FAMILIAS DE ACOGIDA RENGO"/>
    <x v="7"/>
    <s v="CORPORACIÓN ACOGIDA"/>
    <s v="FAE - PROGRAMA DE FAMILIA DE ACOGIDA ESPECIALIZADA"/>
    <x v="1"/>
    <x v="0"/>
  </r>
  <r>
    <x v="13"/>
    <d v="2023-02-01T00:00:00"/>
    <x v="3"/>
    <n v="1060370"/>
    <s v="DAM - PICHILEMU"/>
    <x v="42"/>
    <s v="FUNDACIÓN TRABAJO CON SENTIDO"/>
    <s v="DAM - DIAGNÓSTICO"/>
    <x v="1"/>
    <x v="0"/>
  </r>
  <r>
    <x v="13"/>
    <d v="2023-04-01T00:00:00"/>
    <x v="3"/>
    <n v="1060395"/>
    <s v="PRM - CENIM SAN VICENTE DE TAGUA TAGUA"/>
    <x v="0"/>
    <s v="FUNDACIÓN MI CASA"/>
    <s v="PRM - PROGRAMA ESPECIALIZADO EN MALTRATO"/>
    <x v="1"/>
    <x v="0"/>
  </r>
  <r>
    <x v="13"/>
    <d v="2023-04-01T00:00:00"/>
    <x v="3"/>
    <n v="1060425"/>
    <s v="REM - FELICE SALA"/>
    <x v="102"/>
    <s v="FUNDACIÓN PADRE SEMERIA"/>
    <s v="REM - RESIDENCIA PROTECCION PARA MAYORES CON PROGRAMA"/>
    <x v="0"/>
    <x v="0"/>
  </r>
  <r>
    <x v="13"/>
    <d v="2023-05-01T00:00:00"/>
    <x v="3"/>
    <n v="1060408"/>
    <s v="PPF - QOL"/>
    <x v="1"/>
    <s v="CORPORACIÓN PRODEL"/>
    <s v="PPF - PROGRAMA DE PREVENCIÓN FOCALIZADA"/>
    <x v="1"/>
    <x v="0"/>
  </r>
  <r>
    <x v="13"/>
    <d v="2023-07-31T00:00:00"/>
    <x v="3"/>
    <n v="1060407"/>
    <s v="PPF - SIMAJ"/>
    <x v="1"/>
    <s v="CORPORACIÓN PRODEL"/>
    <s v="PPF - PROGRAMA DE PREVENCIÓN FOCALIZADA"/>
    <x v="1"/>
    <x v="0"/>
  </r>
  <r>
    <x v="13"/>
    <d v="2023-11-01T00:00:00"/>
    <x v="3"/>
    <n v="1060428"/>
    <s v="FAE - LLEQUEN CACHAPOAL"/>
    <x v="19"/>
    <s v="CORPORACIÓN DE APOYO A LA NIÑEZ Y JUVENTUD EN RIESGO SOCIAL CORPORACIÓN LLEQUEN"/>
    <s v="FAE - PROGRAMA DE FAMILIA DE ACOGIDA ESPECIALIZADA"/>
    <x v="1"/>
    <x v="0"/>
  </r>
  <r>
    <x v="13"/>
    <d v="2023-11-01T00:00:00"/>
    <x v="3"/>
    <n v="1060470"/>
    <s v="PRM - PROGRAMA PRM ACOGIDA PICHILEMU"/>
    <x v="7"/>
    <s v="CORPORACIÓN ACOGIDA"/>
    <s v="PRM - PROGRAMA ESPECIALIZADO EN MALTRATO"/>
    <x v="0"/>
    <x v="0"/>
  </r>
  <r>
    <x v="13"/>
    <d v="2023-12-01T00:00:00"/>
    <x v="3"/>
    <n v="1060432"/>
    <s v="PIE - ACJ RANCAGUA NORTE"/>
    <x v="124"/>
    <s v="CORP. DESARR.SOC.ASOC.CRIST.DE JÓVENES"/>
    <s v="PIE - PROGRAMA DE INTERVENCION ESPECIALIZADA"/>
    <x v="1"/>
    <x v="0"/>
  </r>
  <r>
    <x v="13"/>
    <d v="2024-03-01T00:00:00"/>
    <x v="4"/>
    <n v="1060459"/>
    <s v="PPF - GRANEROS"/>
    <x v="0"/>
    <s v="FUNDACIÓN MI CASA"/>
    <s v="PPF - PROGRAMA DE PREVENCIÓN FOCALIZADA"/>
    <x v="1"/>
    <x v="0"/>
  </r>
  <r>
    <x v="13"/>
    <d v="2024-04-01T00:00:00"/>
    <x v="4"/>
    <n v="1060413"/>
    <s v="PRM - CEPIJ RENGO 2"/>
    <x v="44"/>
    <s v="CORPORACIÓN DE OPORTUNIDAD Y ACCIÓN SOLIDARIA OPCIÓN"/>
    <s v="PRM - PROGRAMA ESPECIALIZADO EN MALTRATO"/>
    <x v="1"/>
    <x v="0"/>
  </r>
  <r>
    <x v="13"/>
    <d v="2024-04-01T00:00:00"/>
    <x v="4"/>
    <n v="1060479"/>
    <s v="DCE - PICHILEMU"/>
    <x v="42"/>
    <s v="FUNDACIÓN TRABAJO CON SENTIDO"/>
    <s v="DCE - DIAGNOSTICO CLINICO ESPECIALIZADO"/>
    <x v="1"/>
    <x v="0"/>
  </r>
  <r>
    <x v="13"/>
    <d v="2024-04-01T00:00:00"/>
    <x v="4"/>
    <n v="1060425"/>
    <s v="REM - FELICE SALA"/>
    <x v="102"/>
    <s v="FUNDACIÓN PADRE SEMERIA"/>
    <s v="REM - RESIDENCIA PROTECCION PARA MAYORES CON PROGRAMA"/>
    <x v="1"/>
    <x v="0"/>
  </r>
  <r>
    <x v="13"/>
    <d v="2024-05-01T00:00:00"/>
    <x v="4"/>
    <n v="1060425"/>
    <s v="REM - FELICE SALA"/>
    <x v="102"/>
    <s v="FUNDACIÓN PADRE SEMERIA"/>
    <s v="REM - RESIDENCIA PROTECCION PARA MAYORES CON PROGRAMA"/>
    <x v="0"/>
    <x v="0"/>
  </r>
  <r>
    <x v="13"/>
    <d v="2024-05-01T00:00:00"/>
    <x v="4"/>
    <n v="1060401"/>
    <s v="PDC - ANTULEMU"/>
    <x v="10"/>
    <s v="FUNDACIÓN CREESER"/>
    <s v="PDC - PROGRAMA ESPECIALIZADO EN DROGAS (24 H)"/>
    <x v="1"/>
    <x v="0"/>
  </r>
  <r>
    <x v="13"/>
    <d v="2024-05-01T00:00:00"/>
    <x v="4"/>
    <n v="1060476"/>
    <s v="DCE - ASISTE RANCAGUA 2"/>
    <x v="27"/>
    <s v="FUNDACIÓN ASISTE"/>
    <s v="DCE - DIAGNOSTICO CLINICO ESPECIALIZADO"/>
    <x v="0"/>
    <x v="0"/>
  </r>
  <r>
    <x v="13"/>
    <d v="2024-06-01T00:00:00"/>
    <x v="4"/>
    <n v="1060459"/>
    <s v="PPF - GRANEROS"/>
    <x v="0"/>
    <s v="FUNDACIÓN MI CASA"/>
    <s v="PPF - PROGRAMA DE PREVENCIÓN FOCALIZADA"/>
    <x v="0"/>
    <x v="0"/>
  </r>
  <r>
    <x v="13"/>
    <d v="2024-06-01T00:00:00"/>
    <x v="5"/>
    <n v="1060177"/>
    <s v="RSP - ASOCIACIÓN CRISTIANA DE JÓVENES"/>
    <x v="124"/>
    <s v="CORP. DESARR.SOC.ASOC.CRIST.DE JÓVENES"/>
    <s v="RSP - RESIDENCIA ESPECIALIZADAS CON PROGRAMA"/>
    <x v="0"/>
    <x v="0"/>
  </r>
  <r>
    <x v="13"/>
    <d v="2024-06-01T00:00:00"/>
    <x v="4"/>
    <n v="1060436"/>
    <s v="PPF - CHIMBARONGO"/>
    <x v="30"/>
    <s v="FUNDACIÓN LEON BLOY PARA LA PROMOCIÓN INTEGRAL DE LA FAMILIA"/>
    <s v="PPF - PROGRAMA DE PREVENCIÓN FOCALIZADA"/>
    <x v="1"/>
    <x v="0"/>
  </r>
  <r>
    <x v="13"/>
    <d v="2024-07-01T00:00:00"/>
    <x v="4"/>
    <n v="1060354"/>
    <s v="RDS - PEQUEÑO COTTOLENGO RANCAGUA"/>
    <x v="106"/>
    <s v="CONGREGACIÓN PEQUEÑA OBRA DE LA DIVINA PROVIDENCIA"/>
    <s v="RDS - RESIDENCIA CON DISCAPACIDAD SEVERA Y SITUACION DEPENDENCIA CON PROGRAMA PRE -PRD"/>
    <x v="1"/>
    <x v="0"/>
  </r>
  <r>
    <x v="13"/>
    <d v="2024-07-01T00:00:00"/>
    <x v="5"/>
    <n v="1060458"/>
    <s v="PPF - GÉNESIS"/>
    <x v="1"/>
    <s v="CORPORACIÓN PRODEL"/>
    <s v="PPF - PROGRAMA DE PREVENCIÓN FOCALIZADA"/>
    <x v="1"/>
    <x v="0"/>
  </r>
  <r>
    <x v="13"/>
    <d v="2024-07-01T00:00:00"/>
    <x v="5"/>
    <n v="1060471"/>
    <s v="PRM - PROGRAMA PRM ACOGIDA SANTA CRUZ"/>
    <x v="7"/>
    <s v="CORPORACIÓN ACOGIDA"/>
    <s v="PRM - PROGRAMA ESPECIALIZADO EN MALTRATO"/>
    <x v="1"/>
    <x v="0"/>
  </r>
  <r>
    <x v="13"/>
    <d v="2024-07-01T00:00:00"/>
    <x v="4"/>
    <n v="1060467"/>
    <s v="PPF - MACHALI"/>
    <x v="0"/>
    <s v="FUNDACIÓN MI CASA"/>
    <s v="PPF - PROGRAMA DE PREVENCIÓN FOCALIZADA"/>
    <x v="1"/>
    <x v="0"/>
  </r>
  <r>
    <x v="13"/>
    <d v="2024-08-01T00:00:00"/>
    <x v="4"/>
    <n v="1060394"/>
    <s v="PRM - ACJ RANCAGUA 2"/>
    <x v="124"/>
    <s v="CORP. DESARR.SOC.ASOC.CRIST.DE JÓVENES"/>
    <s v="PRM - PROGRAMA ESPECIALIZADO EN MALTRATO"/>
    <x v="4"/>
    <x v="0"/>
  </r>
  <r>
    <x v="13"/>
    <d v="2024-08-01T00:00:00"/>
    <x v="4"/>
    <n v="1060413"/>
    <s v="PRM - CEPIJ RENGO 2"/>
    <x v="44"/>
    <s v="CORPORACIÓN DE OPORTUNIDAD Y ACCIÓN SOLIDARIA OPCIÓN"/>
    <s v="PRM - PROGRAMA ESPECIALIZADO EN MALTRATO"/>
    <x v="1"/>
    <x v="0"/>
  </r>
  <r>
    <x v="13"/>
    <d v="2024-08-01T00:00:00"/>
    <x v="4"/>
    <n v="1060406"/>
    <s v="PIE - ACJ RANCAGUA SUR"/>
    <x v="124"/>
    <s v="CORP. DESARR.SOC.ASOC.CRIST.DE JÓVENES"/>
    <s v="PIE - PROGRAMA DE INTERVENCION ESPECIALIZADA"/>
    <x v="1"/>
    <x v="0"/>
  </r>
  <r>
    <x v="13"/>
    <d v="2024-08-01T00:00:00"/>
    <x v="4"/>
    <n v="1060492"/>
    <s v="REM - REM PER CASA FAMILIAR LOS ROBLES"/>
    <x v="29"/>
    <s v="ONG PARTICIPA DESARROLLA Y CRECE"/>
    <s v="REM - RESIDENCIA PROTECCION PARA MAYORES CON PROGRAMA"/>
    <x v="0"/>
    <x v="0"/>
  </r>
  <r>
    <x v="13"/>
    <d v="2024-09-01T00:00:00"/>
    <x v="4"/>
    <n v="1060395"/>
    <s v="PRM - CENIM SAN VICENTE DE TAGUA TAGUA"/>
    <x v="0"/>
    <s v="FUNDACIÓN MI CASA"/>
    <s v="PRM - PROGRAMA ESPECIALIZADO EN MALTRATO"/>
    <x v="1"/>
    <x v="0"/>
  </r>
  <r>
    <x v="13"/>
    <d v="2024-09-01T00:00:00"/>
    <x v="5"/>
    <n v="1060490"/>
    <s v="REM - REM PER VÍNCULOS"/>
    <x v="7"/>
    <s v="CORPORACIÓN ACOGIDA"/>
    <s v="REM - RESIDENCIA PROTECCION PARA MAYORES CON PROGRAMA"/>
    <x v="1"/>
    <x v="0"/>
  </r>
  <r>
    <x v="13"/>
    <d v="2024-09-01T00:00:00"/>
    <x v="4"/>
    <n v="1060473"/>
    <s v="PRM - PROGRAMA PRM ACOGIDA CHIMBARONGO"/>
    <x v="7"/>
    <s v="CORPORACIÓN ACOGIDA"/>
    <s v="PRM - PROGRAMA ESPECIALIZADO EN MALTRATO"/>
    <x v="1"/>
    <x v="0"/>
  </r>
  <r>
    <x v="13"/>
    <d v="2024-09-01T00:00:00"/>
    <x v="4"/>
    <n v="1060487"/>
    <s v="AFT - MUNAY PICHILEMU"/>
    <x v="30"/>
    <s v="FUNDACIÓN LEON BLOY PARA LA PROMOCIÓN INTEGRAL DE LA FAMILIA"/>
    <s v="AFT - ACOMPAÑAMIENTO FAMILAR TERRITORIAL"/>
    <x v="1"/>
    <x v="0"/>
  </r>
  <r>
    <x v="13"/>
    <d v="2024-09-03T00:00:00"/>
    <x v="4"/>
    <n v="1060470"/>
    <s v="PRM - PROGRAMA PRM ACOGIDA PICHILEMU"/>
    <x v="7"/>
    <s v="CORPORACIÓN ACOGIDA"/>
    <s v="PRM - PROGRAMA ESPECIALIZADO EN MALTRATO"/>
    <x v="1"/>
    <x v="0"/>
  </r>
  <r>
    <x v="13"/>
    <d v="2024-10-07T00:00:00"/>
    <x v="4"/>
    <n v="1060463"/>
    <s v="PRM - AYUN SAN FRANCISCO"/>
    <x v="19"/>
    <s v="CORPORACIÓN DE APOYO A LA NIÑEZ Y JUVENTUD EN RIESGO SOCIAL CORPORACIÓN LLEQUEN"/>
    <s v="PRM - PROGRAMA ESPECIALIZADO EN MALTRATO"/>
    <x v="1"/>
    <x v="0"/>
  </r>
  <r>
    <x v="13"/>
    <d v="2024-10-07T00:00:00"/>
    <x v="4"/>
    <n v="1060404"/>
    <s v="PIE - YMCA RENGO"/>
    <x v="124"/>
    <s v="CORP. DESARR.SOC.ASOC.CRIST.DE JÓVENES"/>
    <s v="PIE - PROGRAMA DE INTERVENCION ESPECIALIZADA"/>
    <x v="1"/>
    <x v="0"/>
  </r>
  <r>
    <x v="13"/>
    <d v="2024-10-29T00:00:00"/>
    <x v="5"/>
    <n v="1060449"/>
    <s v="FAE - SAN VICENTE DE TAGUA TAGUA"/>
    <x v="7"/>
    <s v="CORPORACIÓN ACOGIDA"/>
    <s v="FAE - PROGRAMA DE FAMILIA DE ACOGIDA ESPECIALIZADA"/>
    <x v="1"/>
    <x v="0"/>
  </r>
  <r>
    <x v="13"/>
    <d v="2024-11-01T00:00:00"/>
    <x v="4"/>
    <n v="1060463"/>
    <s v="PRM - AYUN SAN FRANCISCO"/>
    <x v="19"/>
    <s v="CORPORACIÓN DE APOYO A LA NIÑEZ Y JUVENTUD EN RIESGO SOCIAL CORPORACIÓN LLEQUEN"/>
    <s v="PRM - PROGRAMA ESPECIALIZADO EN MALTRATO"/>
    <x v="0"/>
    <x v="0"/>
  </r>
  <r>
    <x v="13"/>
    <d v="2024-11-01T00:00:00"/>
    <x v="4"/>
    <n v="1060374"/>
    <s v="RLP - RESIDENCIA RENGO"/>
    <x v="0"/>
    <s v="FUNDACIÓN MI CASA"/>
    <s v="RLP - RESIDENCIA DE PROTECCIÓN PARA LACTANTES Y PREESCOLARES (con Programa)"/>
    <x v="1"/>
    <x v="0"/>
  </r>
  <r>
    <x v="13"/>
    <d v="2024-11-07T00:00:00"/>
    <x v="5"/>
    <n v="1060396"/>
    <s v="PRM - PERALILLO"/>
    <x v="30"/>
    <s v="FUNDACIÓN LEON BLOY PARA LA PROMOCIÓN INTEGRAL DE LA FAMILIA"/>
    <s v="PRM - PROGRAMA ESPECIALIZADO EN MALTRATO"/>
    <x v="1"/>
    <x v="0"/>
  </r>
  <r>
    <x v="13"/>
    <d v="2024-11-25T00:00:00"/>
    <x v="4"/>
    <n v="1060448"/>
    <s v="FAE - RENGO - PROGRAMA FAMILIAS DE ACOGIDA RENGO"/>
    <x v="7"/>
    <s v="CORPORACIÓN ACOGIDA"/>
    <s v="FAE - PROGRAMA DE FAMILIA DE ACOGIDA ESPECIALIZADA"/>
    <x v="1"/>
    <x v="0"/>
  </r>
  <r>
    <x v="13"/>
    <d v="2024-11-25T00:00:00"/>
    <x v="4"/>
    <n v="1060429"/>
    <s v="FAE - FUNDACIÓN DEM SAN FERNANDO"/>
    <x v="9"/>
    <s v="FUNDACIÓN NACIONAL PARA LA DEFENSA ECOLOGICA DEL MENOR DE EDAD FUNDACIÓN (DEM)"/>
    <s v="FAE - PROGRAMA DE FAMILIA DE ACOGIDA ESPECIALIZADA"/>
    <x v="1"/>
    <x v="0"/>
  </r>
  <r>
    <x v="13"/>
    <d v="2024-11-29T00:00:00"/>
    <x v="4"/>
    <n v="1060399"/>
    <s v="FAE - DEM SANTA CRUZ"/>
    <x v="9"/>
    <s v="FUNDACIÓN NACIONAL PARA LA DEFENSA ECOLOGICA DEL MENOR DE EDAD FUNDACIÓN (DEM)"/>
    <s v="FAE - PROGRAMA DE FAMILIA DE ACOGIDA ESPECIALIZADA"/>
    <x v="1"/>
    <x v="0"/>
  </r>
  <r>
    <x v="13"/>
    <d v="2024-12-01T00:00:00"/>
    <x v="4"/>
    <n v="1060395"/>
    <s v="PRM - CENIM SAN VICENTE DE TAGUA TAGUA"/>
    <x v="0"/>
    <s v="FUNDACIÓN MI CASA"/>
    <s v="PRM - PROGRAMA ESPECIALIZADO EN MALTRATO"/>
    <x v="1"/>
    <x v="0"/>
  </r>
  <r>
    <x v="13"/>
    <d v="2024-12-01T00:00:00"/>
    <x v="4"/>
    <n v="1060428"/>
    <s v="FAE - LLEQUEN CACHAPOAL"/>
    <x v="19"/>
    <s v="CORPORACIÓN DE APOYO A LA NIÑEZ Y JUVENTUD EN RIESGO SOCIAL CORPORACIÓN LLEQUEN"/>
    <s v="FAE - PROGRAMA DE FAMILIA DE ACOGIDA ESPECIALIZADA"/>
    <x v="1"/>
    <x v="0"/>
  </r>
  <r>
    <x v="13"/>
    <d v="2024-12-09T00:00:00"/>
    <x v="5"/>
    <n v="1060450"/>
    <s v="FAE - AYUN RANCAGUA"/>
    <x v="19"/>
    <s v="CORPORACIÓN DE APOYO A LA NIÑEZ Y JUVENTUD EN RIESGO SOCIAL CORPORACIÓN LLEQUEN"/>
    <s v="FAE - PROGRAMA DE FAMILIA DE ACOGIDA ESPECIALIZADA"/>
    <x v="1"/>
    <x v="0"/>
  </r>
  <r>
    <x v="13"/>
    <d v="2024-12-09T00:00:00"/>
    <x v="5"/>
    <n v="1060486"/>
    <s v="AFT - ACJ MARCHIGUE"/>
    <x v="124"/>
    <s v="CORP. DESARR.SOC.ASOC.CRIST.DE JÓVENES"/>
    <s v="AFT - ACOMPAÑAMIENTO FAMILAR TERRITORIAL"/>
    <x v="1"/>
    <x v="0"/>
  </r>
  <r>
    <x v="13"/>
    <d v="2024-12-09T00:00:00"/>
    <x v="4"/>
    <n v="1060527"/>
    <s v="DCE - RANCAGUA"/>
    <x v="42"/>
    <s v="FUNDACIÓN TRABAJO CON SENTIDO"/>
    <s v="DCE - DIAGNOSTICO CLINICO ESPECIALIZADO"/>
    <x v="1"/>
    <x v="0"/>
  </r>
  <r>
    <x v="13"/>
    <d v="2025-01-06T00:00:00"/>
    <x v="4"/>
    <n v="1060519"/>
    <s v="AFT - KUNAK LITUECHE"/>
    <x v="30"/>
    <s v="FUNDACIÓN LEON BLOY PARA LA PROMOCIÓN INTEGRAL DE LA FAMILIA"/>
    <s v="AFT - ACOMPAÑAMIENTO FAMILAR TERRITORIAL"/>
    <x v="0"/>
    <x v="0"/>
  </r>
  <r>
    <x v="13"/>
    <d v="2025-01-27T00:00:00"/>
    <x v="5"/>
    <n v="1060503"/>
    <s v="AFT - DEM SANTA CRUZ II"/>
    <x v="9"/>
    <s v="FUNDACIÓN NACIONAL PARA LA DEFENSA ECOLOGICA DEL MENOR DE EDAD FUNDACIÓN (DEM)"/>
    <s v="AFT - ACOMPAÑAMIENTO FAMILAR TERRITORIAL"/>
    <x v="1"/>
    <x v="0"/>
  </r>
  <r>
    <x v="13"/>
    <d v="2025-02-01T00:00:00"/>
    <x v="4"/>
    <n v="1060460"/>
    <s v="PPF - RANCAGUA"/>
    <x v="0"/>
    <s v="FUNDACIÓN MI CASA"/>
    <s v="PPF - PROGRAMA DE PREVENCIÓN FOCALIZADA"/>
    <x v="1"/>
    <x v="0"/>
  </r>
  <r>
    <x v="13"/>
    <d v="2025-02-10T00:00:00"/>
    <x v="2"/>
    <n v="1060527"/>
    <s v="DCE - RANCAGUA"/>
    <x v="42"/>
    <s v="FUNDACIÓN TRABAJO CON SENTIDO"/>
    <s v="DCE - DIAGNOSTICO CLINICO ESPECIALIZADO"/>
    <x v="2"/>
    <x v="0"/>
  </r>
  <r>
    <x v="13"/>
    <d v="2025-02-11T00:00:00"/>
    <x v="4"/>
    <n v="1060461"/>
    <s v="PPF - RANCAGUA II"/>
    <x v="0"/>
    <s v="FUNDACIÓN MI CASA"/>
    <s v="PPF - PROGRAMA DE PREVENCIÓN FOCALIZADA"/>
    <x v="1"/>
    <x v="0"/>
  </r>
  <r>
    <x v="13"/>
    <d v="2025-02-11T00:00:00"/>
    <x v="4"/>
    <n v="1060466"/>
    <s v="PPF - O´HIGGINS"/>
    <x v="0"/>
    <s v="FUNDACIÓN MI CASA"/>
    <s v="PPF - PROGRAMA DE PREVENCIÓN FOCALIZADA"/>
    <x v="1"/>
    <x v="0"/>
  </r>
  <r>
    <x v="13"/>
    <d v="2025-02-26T00:00:00"/>
    <x v="4"/>
    <n v="1060468"/>
    <s v="PPF - OLIVAR"/>
    <x v="0"/>
    <s v="FUNDACIÓN MI CASA"/>
    <s v="PPF - PROGRAMA DE PREVENCIÓN FOCALIZADA"/>
    <x v="1"/>
    <x v="0"/>
  </r>
  <r>
    <x v="13"/>
    <d v="2025-03-01T00:00:00"/>
    <x v="4"/>
    <n v="1060450"/>
    <s v="FAE - AYUN RANCAGUA"/>
    <x v="19"/>
    <s v="CORPORACIÓN DE APOYO A LA NIÑEZ Y JUVENTUD EN RIESGO SOCIAL CORPORACIÓN LLEQUEN"/>
    <s v="FAE - PROGRAMA DE FAMILIA DE ACOGIDA ESPECIALIZADA"/>
    <x v="0"/>
    <x v="0"/>
  </r>
  <r>
    <x v="13"/>
    <d v="2025-03-01T00:00:00"/>
    <x v="4"/>
    <n v="1060462"/>
    <s v="PPF - CACHAPOAL"/>
    <x v="0"/>
    <s v="FUNDACIÓN MI CASA"/>
    <s v="PPF - PROGRAMA DE PREVENCIÓN FOCALIZADA"/>
    <x v="1"/>
    <x v="0"/>
  </r>
  <r>
    <x v="13"/>
    <d v="2025-04-01T00:00:00"/>
    <x v="4"/>
    <n v="1060425"/>
    <s v="REM - FELICE SALA"/>
    <x v="102"/>
    <s v="FUNDACIÓN PADRE SEMERIA"/>
    <s v="REM - RESIDENCIA PROTECCION PARA MAYORES CON PROGRAMA"/>
    <x v="1"/>
    <x v="0"/>
  </r>
  <r>
    <x v="13"/>
    <d v="2025-04-01T00:00:00"/>
    <x v="5"/>
    <n v="1060474"/>
    <s v="DCE - UBWINO"/>
    <x v="12"/>
    <s v="FUNDACIÓN PRODERE"/>
    <s v="DCE - DIAGNOSTICO CLINICO ESPECIALIZADO"/>
    <x v="1"/>
    <x v="0"/>
  </r>
  <r>
    <x v="13"/>
    <d v="2025-05-01T00:00:00"/>
    <x v="4"/>
    <n v="1060479"/>
    <s v="DCE - PICHILEMU"/>
    <x v="42"/>
    <s v="FUNDACIÓN TRABAJO CON SENTIDO"/>
    <s v="DCE - DIAGNOSTICO CLINICO ESPECIALIZADO"/>
    <x v="0"/>
    <x v="0"/>
  </r>
  <r>
    <x v="13"/>
    <d v="2025-05-01T00:00:00"/>
    <x v="4"/>
    <n v="1060394"/>
    <s v="PRM - ACJ RANCAGUA 2"/>
    <x v="124"/>
    <s v="CORP. DESARR.SOC.ASOC.CRIST.DE JÓVENES"/>
    <s v="PRM - PROGRAMA ESPECIALIZADO EN MALTRATO"/>
    <x v="0"/>
    <x v="0"/>
  </r>
  <r>
    <x v="13"/>
    <d v="2025-06-10T00:00:00"/>
    <x v="5"/>
    <n v="1060507"/>
    <s v="AFT - DEM SAN FERNANDO III"/>
    <x v="9"/>
    <s v="FUNDACIÓN NACIONAL PARA LA DEFENSA ECOLOGICA DEL MENOR DE EDAD FUNDACIÓN (DEM)"/>
    <s v="AFT - ACOMPAÑAMIENTO FAMILAR TERRITORIAL"/>
    <x v="1"/>
    <x v="0"/>
  </r>
  <r>
    <x v="13"/>
    <d v="2025-06-10T00:00:00"/>
    <x v="5"/>
    <n v="1060431"/>
    <s v="PAS - RANCAGUA"/>
    <x v="44"/>
    <s v="CORPORACIÓN DE OPORTUNIDAD Y ACCIÓN SOLIDARIA OPCIÓN"/>
    <s v="PAS - PROGRAMA ESPECIALIZADO PARA AGRESORES SEXUALES"/>
    <x v="0"/>
    <x v="0"/>
  </r>
  <r>
    <x v="13"/>
    <d v="2025-06-10T00:00:00"/>
    <x v="5"/>
    <n v="1060397"/>
    <s v="PIE - SANTA CRUZ"/>
    <x v="0"/>
    <s v="FUNDACIÓN MI CASA"/>
    <s v="PIE - PROGRAMA DE INTERVENCION ESPECIALIZADA"/>
    <x v="1"/>
    <x v="0"/>
  </r>
  <r>
    <x v="13"/>
    <d v="2025-06-30T00:00:00"/>
    <x v="4"/>
    <n v="1060464"/>
    <s v="PRM - LLEQUEN 2 RANCAGUA"/>
    <x v="19"/>
    <s v="CORPORACIÓN DE APOYO A LA NIÑEZ Y JUVENTUD EN RIESGO SOCIAL CORPORACIÓN LLEQUEN"/>
    <s v="PRM - PROGRAMA ESPECIALIZADO EN MALTRATO"/>
    <x v="1"/>
    <x v="0"/>
  </r>
  <r>
    <x v="13"/>
    <d v="2025-07-01T00:00:00"/>
    <x v="4"/>
    <n v="1060469"/>
    <s v="PRM - LLEQUEN RANCAGUA"/>
    <x v="19"/>
    <s v="CORPORACIÓN DE APOYO A LA NIÑEZ Y JUVENTUD EN RIESGO SOCIAL CORPORACIÓN LLEQUEN"/>
    <s v="PRM - PROGRAMA ESPECIALIZADO EN MALTRATO"/>
    <x v="1"/>
    <x v="0"/>
  </r>
  <r>
    <x v="13"/>
    <d v="2025-07-01T00:00:00"/>
    <x v="5"/>
    <n v="1060402"/>
    <s v="PRM - CENIM PEUMO"/>
    <x v="0"/>
    <s v="FUNDACIÓN MI CASA"/>
    <s v="PRM - PROGRAMA ESPECIALIZADO EN MALTRATO"/>
    <x v="1"/>
    <x v="0"/>
  </r>
  <r>
    <x v="13"/>
    <d v="2025-07-01T00:00:00"/>
    <x v="4"/>
    <n v="1060177"/>
    <s v="RSP - ASOCIACIÓN CRISTIANA DE JÓVENES"/>
    <x v="124"/>
    <s v="CORP. DESARR.SOC.ASOC.CRIST.DE JÓVENES"/>
    <s v="RSP - RESIDENCIA ESPECIALIZADAS CON PROGRAMA"/>
    <x v="1"/>
    <x v="0"/>
  </r>
  <r>
    <x v="13"/>
    <d v="2025-07-24T00:00:00"/>
    <x v="5"/>
    <n v="1060411"/>
    <s v="PRM - CEPIJ RENGO"/>
    <x v="44"/>
    <s v="CORPORACIÓN DE OPORTUNIDAD Y ACCIÓN SOLIDARIA OPCIÓN"/>
    <s v="PRM - PROGRAMA ESPECIALIZADO EN MALTRATO"/>
    <x v="1"/>
    <x v="0"/>
  </r>
  <r>
    <x v="13"/>
    <d v="2025-08-01T00:00:00"/>
    <x v="4"/>
    <n v="1060490"/>
    <s v="REM - REM PER VÍNCULOS"/>
    <x v="7"/>
    <s v="CORPORACIÓN ACOGIDA"/>
    <s v="REM - RESIDENCIA PROTECCION PARA MAYORES CON PROGRAMA"/>
    <x v="0"/>
    <x v="0"/>
  </r>
  <r>
    <x v="13"/>
    <d v="2025-08-22T00:00:00"/>
    <x v="4"/>
    <n v="1060405"/>
    <s v="PRM - ACJ RANCAGUA 1"/>
    <x v="124"/>
    <s v="CORP. DESARR.SOC.ASOC.CRIST.DE JÓVENES"/>
    <s v="PRM - PROGRAMA ESPECIALIZADO EN MALTRATO"/>
    <x v="1"/>
    <x v="0"/>
  </r>
  <r>
    <x v="13"/>
    <d v="2025-08-22T00:00:00"/>
    <x v="4"/>
    <n v="1060448"/>
    <s v="FAE - RENGO - PROGRAMA FAMILIAS DE ACOGIDA RENGO"/>
    <x v="7"/>
    <s v="CORPORACIÓN ACOGIDA"/>
    <s v="FAE - PROGRAMA DE FAMILIA DE ACOGIDA ESPECIALIZADA"/>
    <x v="1"/>
    <x v="0"/>
  </r>
  <r>
    <x v="13"/>
    <d v="2025-09-22T00:00:00"/>
    <x v="5"/>
    <n v="1060425"/>
    <s v="REM - FELICE SALA"/>
    <x v="102"/>
    <s v="FUNDACIÓN PADRE SEMERIA"/>
    <s v="REM - RESIDENCIA PROTECCION PARA MAYORES CON PROGRAMA"/>
    <x v="1"/>
    <x v="0"/>
  </r>
  <r>
    <x v="13"/>
    <d v="2025-09-22T00:00:00"/>
    <x v="5"/>
    <n v="1060523"/>
    <s v="AFT - CHIMBARONGO RAWA"/>
    <x v="30"/>
    <s v="FUNDACIÓN LEON BLOY PARA LA PROMOCIÓN INTEGRAL DE LA FAMILIA"/>
    <s v="AFT - ACOMPAÑAMIENTO FAMILAR TERRITORIAL"/>
    <x v="1"/>
    <x v="0"/>
  </r>
  <r>
    <x v="13"/>
    <d v="2025-10-01T00:00:00"/>
    <x v="2"/>
    <n v="1060479"/>
    <s v="DCE - PICHILEMU"/>
    <x v="42"/>
    <s v="FUNDACIÓN TRABAJO CON SENTIDO"/>
    <s v="DCE - DIAGNOSTICO CLINICO ESPECIALIZADO"/>
    <x v="2"/>
    <x v="0"/>
  </r>
  <r>
    <x v="13"/>
    <d v="2025-10-01T00:00:00"/>
    <x v="5"/>
    <n v="1060392"/>
    <s v="PIE - ACJ SAN FERNANDO"/>
    <x v="124"/>
    <s v="CORP. DESARR.SOC.ASOC.CRIST.DE JÓVENES"/>
    <s v="PIE - PROGRAMA DE INTERVENCION ESPECIALIZADA"/>
    <x v="1"/>
    <x v="0"/>
  </r>
  <r>
    <x v="13"/>
    <d v="2025-10-01T00:00:00"/>
    <x v="5"/>
    <n v="1060472"/>
    <s v="PRM - PROGRAMA PRM ACOGIDA SANTA CRUZ  -  CHÉPICA -LOLOL"/>
    <x v="7"/>
    <s v="CORPORACIÓN ACOGIDA"/>
    <s v="PRM - PROGRAMA ESPECIALIZADO EN MALTRATO"/>
    <x v="1"/>
    <x v="0"/>
  </r>
  <r>
    <x v="13"/>
    <d v="2025-11-01T00:00:00"/>
    <x v="5"/>
    <n v="1060374"/>
    <s v="RLP - RESIDENCIA RENGO"/>
    <x v="0"/>
    <s v="FUNDACIÓN MI CASA"/>
    <s v="RLP - RESIDENCIA DE PROTECCIÓN PARA LACTANTES Y PREESCOLARES (con Programa)"/>
    <x v="1"/>
    <x v="0"/>
  </r>
  <r>
    <x v="13"/>
    <d v="2025-11-01T00:00:00"/>
    <x v="5"/>
    <n v="1060354"/>
    <s v="RDS - PEQUEÑO COTTOLENGO RANCAGUA"/>
    <x v="106"/>
    <s v="CONGREGACIÓN PEQUEÑA OBRA DE LA DIVINA PROVIDENCIA"/>
    <s v="RDS - RESIDENCIA CON DISCAPACIDAD SEVERA Y SITUACION DEPENDENCIA CON PROGRAMA PRE -PRD"/>
    <x v="1"/>
    <x v="0"/>
  </r>
  <r>
    <x v="13"/>
    <d v="2025-12-01T00:00:00"/>
    <x v="4"/>
    <n v="1060399"/>
    <s v="FAE - DEM SANTA CRUZ"/>
    <x v="9"/>
    <s v="FUNDACIÓN NACIONAL PARA LA DEFENSA ECOLOGICA DEL MENOR DE EDAD FUNDACIÓN (DEM)"/>
    <s v="FAE - PROGRAMA DE FAMILIA DE ACOGIDA ESPECIALIZADA"/>
    <x v="0"/>
    <x v="0"/>
  </r>
  <r>
    <x v="13"/>
    <d v="2025-12-01T00:00:00"/>
    <x v="4"/>
    <n v="1060429"/>
    <s v="FAE - FUNDACIÓN DEM SAN FERNANDO"/>
    <x v="9"/>
    <s v="FUNDACIÓN NACIONAL PARA LA DEFENSA ECOLOGICA DEL MENOR DE EDAD FUNDACIÓN (DEM)"/>
    <s v="FAE - PROGRAMA DE FAMILIA DE ACOGIDA ESPECIALIZADA"/>
    <x v="1"/>
    <x v="0"/>
  </r>
  <r>
    <x v="13"/>
    <d v="2025-12-01T00:00:00"/>
    <x v="4"/>
    <n v="1060449"/>
    <s v="FAE - SAN VICENTE DE TAGUA TAGUA"/>
    <x v="7"/>
    <s v="CORPORACIÓN ACOGIDA"/>
    <s v="FAE - PROGRAMA DE FAMILIA DE ACOGIDA ESPECIALIZADA"/>
    <x v="1"/>
    <x v="0"/>
  </r>
  <r>
    <x v="13"/>
    <d v="2026-01-01T00:00:00"/>
    <x v="5"/>
    <n v="1060470"/>
    <s v="PRM - PROGRAMA PRM ACOGIDA PICHILEMU"/>
    <x v="7"/>
    <s v="CORPORACIÓN ACOGIDA"/>
    <s v="PRM - PROGRAMA ESPECIALIZADO EN MALTRATO"/>
    <x v="0"/>
    <x v="0"/>
  </r>
  <r>
    <x v="13"/>
    <d v="2026-01-01T00:00:00"/>
    <x v="4"/>
    <n v="1060465"/>
    <s v="PRM - CEPIJ SAN FERNANDO"/>
    <x v="44"/>
    <s v="CORPORACIÓN DE OPORTUNIDAD Y ACCIÓN SOLIDARIA OPCIÓN"/>
    <s v="PRM - PROGRAMA ESPECIALIZADO EN MALTRATO"/>
    <x v="1"/>
    <x v="0"/>
  </r>
  <r>
    <x v="13"/>
    <d v="2026-02-01T00:00:00"/>
    <x v="4"/>
    <n v="1060413"/>
    <s v="PRM - CEPIJ RENGO 2"/>
    <x v="44"/>
    <s v="CORPORACIÓN DE OPORTUNIDAD Y ACCIÓN SOLIDARIA OPCIÓN"/>
    <s v="PRM - PROGRAMA ESPECIALIZADO EN MALTRATO"/>
    <x v="0"/>
    <x v="0"/>
  </r>
  <r>
    <x v="13"/>
    <d v="2026-02-25T00:00:00"/>
    <x v="4"/>
    <n v="1060474"/>
    <s v="DCE - UBWINO"/>
    <x v="12"/>
    <s v="FUNDACIÓN PRODERE"/>
    <s v="DCE - DIAGNOSTICO CLINICO ESPECIALIZADO"/>
    <x v="0"/>
    <x v="0"/>
  </r>
  <r>
    <x v="13"/>
    <d v="2026-02-26T00:00:00"/>
    <x v="2"/>
    <n v="1060401"/>
    <s v="PDC - ANTULEMU"/>
    <x v="10"/>
    <s v="FUNDACIÓN CREESER"/>
    <s v="PDC - PROGRAMA ESPECIALIZADO EN DROGAS (24 H)"/>
    <x v="2"/>
    <x v="0"/>
  </r>
  <r>
    <x v="13"/>
    <d v="2026-03-04T00:00:00"/>
    <x v="0"/>
    <n v="1060448"/>
    <s v="FAE - RENGO - PROGRAMA FAMILIAS DE ACOGIDA RENGO"/>
    <x v="7"/>
    <s v="CORPORACIÓN ACOGIDA"/>
    <s v="FAE - PROGRAMA DE FAMILIA DE ACOGIDA ESPECIALIZADA"/>
    <x v="0"/>
    <x v="0"/>
  </r>
  <r>
    <x v="13"/>
    <d v="2026-03-24T00:00:00"/>
    <x v="4"/>
    <n v="1060548"/>
    <s v="FAE - RAÍCES"/>
    <x v="28"/>
    <s v="CONGREGACIÓN RELIGIOSOS TERCIARIOS CAPUCHINOS"/>
    <s v="FAE - PROGRAMA DE FAMILIA DE ACOGIDA ESPECIALIZADA"/>
    <x v="1"/>
    <x v="0"/>
  </r>
  <r>
    <x v="13"/>
    <d v="2026-03-25T00:00:00"/>
    <x v="4"/>
    <n v="1060397"/>
    <s v="PIE - SANTA CRUZ"/>
    <x v="0"/>
    <s v="FUNDACIÓN MI CASA"/>
    <s v="PIE - PROGRAMA DE INTERVENCION ESPECIALIZADA"/>
    <x v="1"/>
    <x v="0"/>
  </r>
  <r>
    <x v="13"/>
    <d v="2026-03-30T00:00:00"/>
    <x v="2"/>
    <n v="1060425"/>
    <s v="REM - FELICE SALA"/>
    <x v="102"/>
    <s v="FUNDACIÓN PADRE SEMERIA"/>
    <s v="REM - RESIDENCIA PROTECCION PARA MAYORES CON PROGRAMA"/>
    <x v="2"/>
    <x v="0"/>
  </r>
  <r>
    <x v="13"/>
    <d v="2026-03-30T00:00:00"/>
    <x v="4"/>
    <n v="1060545"/>
    <s v="PRM - YMCA RANCAGUA 2"/>
    <x v="124"/>
    <s v="CORP. DESARR.SOC.ASOC.CRIST.DE JÓVENES"/>
    <s v="PRM - PROGRAMA ESPECIALIZADO EN MALTRATO"/>
    <x v="1"/>
    <x v="0"/>
  </r>
  <r>
    <x v="13"/>
    <d v="2026-04-14T00:00:00"/>
    <x v="4"/>
    <n v="1060450"/>
    <s v="FAE - AYUN RANCAGUA"/>
    <x v="19"/>
    <s v="CORPORACIÓN DE APOYO A LA NIÑEZ Y JUVENTUD EN RIESGO SOCIAL CORPORACIÓN LLEQUEN"/>
    <s v="FAE - PROGRAMA DE FAMILIA DE ACOGIDA ESPECIALIZADA"/>
    <x v="1"/>
    <x v="0"/>
  </r>
  <r>
    <x v="13"/>
    <d v="2026-04-14T00:00:00"/>
    <x v="4"/>
    <n v="1060428"/>
    <s v="FAE - LLEQUEN CACHAPOAL"/>
    <x v="19"/>
    <s v="CORPORACIÓN DE APOYO A LA NIÑEZ Y JUVENTUD EN RIESGO SOCIAL CORPORACIÓN LLEQUEN"/>
    <s v="FAE - PROGRAMA DE FAMILIA DE ACOGIDA ESPECIALIZADA"/>
    <x v="1"/>
    <x v="0"/>
  </r>
  <r>
    <x v="13"/>
    <d v="2026-04-20T00:00:00"/>
    <x v="4"/>
    <n v="1060478"/>
    <s v="DCE - SANTA CRUZ"/>
    <x v="42"/>
    <s v="FUNDACIÓN TRABAJO CON SENTIDO"/>
    <s v="DCE - DIAGNOSTICO CLINICO ESPECIALIZADO"/>
    <x v="1"/>
    <x v="0"/>
  </r>
  <r>
    <x v="13"/>
    <d v="2026-04-21T00:00:00"/>
    <x v="4"/>
    <n v="1060550"/>
    <s v="FAE - ADRA RENGO"/>
    <x v="26"/>
    <s v="AGENCIA ADVENTISTA DE DESARROLLO Y RECURSOS ASISTENCIALES (ADRA CHILE)"/>
    <s v="FAE - PROGRAMA DE FAMILIA DE ACOGIDA ESPECIALIZADA"/>
    <x v="1"/>
    <x v="0"/>
  </r>
  <r>
    <x v="13"/>
    <d v="2026-05-21T00:00:00"/>
    <x v="4"/>
    <n v="1060549"/>
    <s v="FAE - ALBORADA"/>
    <x v="28"/>
    <s v="CONGREGACIÓN RELIGIOSOS TERCIARIOS CAPUCHINOS"/>
    <s v="FAE - PROGRAMA DE FAMILIA DE ACOGIDA ESPECIALIZADA"/>
    <x v="0"/>
    <x v="0"/>
  </r>
  <r>
    <x v="13"/>
    <d v="2026-05-21T00:00:00"/>
    <x v="4"/>
    <n v="1060544"/>
    <s v="PRM - YMCA RANCAGUA 1"/>
    <x v="124"/>
    <s v="CORP. DESARR.SOC.ASOC.CRIST.DE JÓVENES"/>
    <s v="PRM - PROGRAMA ESPECIALIZADO EN MALTRATO"/>
    <x v="1"/>
    <x v="0"/>
  </r>
  <r>
    <x v="13"/>
    <d v="2026-05-21T00:00:00"/>
    <x v="4"/>
    <n v="1060519"/>
    <s v="AFT - KUNAK LITUECHE"/>
    <x v="30"/>
    <s v="FUNDACIÓN LEON BLOY PARA LA PROMOCIÓN INTEGRAL DE LA FAMILIA"/>
    <s v="AFT - ACOMPAÑAMIENTO FAMILAR TERRITORIAL"/>
    <x v="0"/>
    <x v="0"/>
  </r>
  <r>
    <x v="13"/>
    <d v="2026-05-21T00:00:00"/>
    <x v="4"/>
    <n v="1060483"/>
    <s v="PRM - KUNTURI LITUECHE"/>
    <x v="30"/>
    <s v="FUNDACIÓN LEON BLOY PARA LA PROMOCIÓN INTEGRAL DE LA FAMILIA"/>
    <s v="PRM - PROGRAMA ESPECIALIZADO EN MALTRATO"/>
    <x v="1"/>
    <x v="0"/>
  </r>
  <r>
    <x v="13"/>
    <d v="2026-06-01T00:00:00"/>
    <x v="5"/>
    <n v="1060486"/>
    <s v="AFT - ACJ MARCHIGUE"/>
    <x v="124"/>
    <s v="CORP. DESARR.SOC.ASOC.CRIST.DE JÓVENES"/>
    <s v="AFT - ACOMPAÑAMIENTO FAMILAR TERRITORIAL"/>
    <x v="1"/>
    <x v="0"/>
  </r>
  <r>
    <x v="13"/>
    <d v="2026-06-21T00:00:00"/>
    <x v="4"/>
    <n v="1060527"/>
    <s v="DCE - RANCAGUA"/>
    <x v="42"/>
    <s v="FUNDACIÓN TRABAJO CON SENTIDO"/>
    <s v="DCE - DIAGNOSTICO CLINICO ESPECIALIZADO"/>
    <x v="1"/>
    <x v="0"/>
  </r>
  <r>
    <x v="13"/>
    <d v="2026-06-24T00:00:00"/>
    <x v="5"/>
    <n v="1060177"/>
    <s v="RSP - ASOCIACIÓN CRISTIANA DE JÓVENES"/>
    <x v="124"/>
    <s v="CORP. DESARR.SOC.ASOC.CRIST.DE JÓVENES"/>
    <s v="RSP - RESIDENCIA ESPECIALIZADAS CON PROGRAMA"/>
    <x v="1"/>
    <x v="0"/>
  </r>
  <r>
    <x v="13"/>
    <d v="2026-06-30T00:00:00"/>
    <x v="4"/>
    <n v="1060515"/>
    <s v="AFT - ACJ RENGO 3"/>
    <x v="124"/>
    <s v="CORP. DESARR.SOC.ASOC.CRIST.DE JÓVENES"/>
    <s v="AFT - ACOMPAÑAMIENTO FAMILAR TERRITORIAL"/>
    <x v="1"/>
    <x v="0"/>
  </r>
  <r>
    <x v="13"/>
    <d v="2026-07-01T00:00:00"/>
    <x v="2"/>
    <n v="1060374"/>
    <s v="RLP - RESIDENCIA RENGO"/>
    <x v="0"/>
    <s v="FUNDACIÓN MI CASA"/>
    <s v="RLP - RESIDENCIA DE PROTECCIÓN PARA LACTANTES Y PREESCOLARES (con Programa)"/>
    <x v="2"/>
    <x v="0"/>
  </r>
  <r>
    <x v="13"/>
    <d v="2026-07-01T00:00:00"/>
    <x v="4"/>
    <n v="1060463"/>
    <s v="PRM - AYUN SAN FRANCISCO"/>
    <x v="19"/>
    <s v="CORPORACIÓN DE APOYO A LA NIÑEZ Y JUVENTUD EN RIESGO SOCIAL CORPORACIÓN LLEQUEN"/>
    <s v="PRM - PROGRAMA ESPECIALIZADO EN MALTRATO"/>
    <x v="1"/>
    <x v="0"/>
  </r>
  <r>
    <x v="13"/>
    <d v="2026-07-06T00:00:00"/>
    <x v="4"/>
    <n v="1060499"/>
    <s v="AFT - DEM RENGO II"/>
    <x v="9"/>
    <s v="FUNDACIÓN NACIONAL PARA LA DEFENSA ECOLOGICA DEL MENOR DE EDAD FUNDACIÓN (DEM)"/>
    <s v="AFT - ACOMPAÑAMIENTO FAMILAR TERRITORIAL"/>
    <x v="0"/>
    <x v="0"/>
  </r>
  <r>
    <x v="13"/>
    <d v="2026-07-24T00:00:00"/>
    <x v="4"/>
    <n v="1060542"/>
    <s v="PRM - ADRA HASHEM"/>
    <x v="26"/>
    <s v="AGENCIA ADVENTISTA DE DESARROLLO Y RECURSOS ASISTENCIALES (ADRA CHILE)"/>
    <s v="PRM - PROGRAMA ESPECIALIZADO EN MALTRATO"/>
    <x v="1"/>
    <x v="0"/>
  </r>
  <r>
    <x v="14"/>
    <d v="2022-03-01T00:00:00"/>
    <x v="1"/>
    <n v="1010254"/>
    <s v="REM - CENTRO RESIDENCIAL TENIENTE HERNAN MERINO CORREA"/>
    <x v="21"/>
    <s v="FUNDACIÓN NIÑO Y PATRIA"/>
    <s v="REM - RESIDENCIA PROTECCION PARA MAYORES CON PROGRAMA"/>
    <x v="1"/>
    <x v="0"/>
  </r>
  <r>
    <x v="14"/>
    <d v="2022-04-01T00:00:00"/>
    <x v="1"/>
    <n v="1010219"/>
    <s v="DAM - ALTO HOSPICIO"/>
    <x v="44"/>
    <s v="CORPORACIÓN DE OPORTUNIDAD Y ACCIÓN SOLIDARIA OPCIÓN"/>
    <s v="DAM - DIAGNÓSTICO"/>
    <x v="1"/>
    <x v="0"/>
  </r>
  <r>
    <x v="14"/>
    <d v="2022-04-01T00:00:00"/>
    <x v="0"/>
    <n v="1010254"/>
    <s v="REM - CENTRO RESIDENCIAL TENIENTE HERNAN MERINO CORREA"/>
    <x v="21"/>
    <s v="FUNDACIÓN NIÑO Y PATRIA"/>
    <s v="REM - RESIDENCIA PROTECCION PARA MAYORES CON PROGRAMA"/>
    <x v="0"/>
    <x v="0"/>
  </r>
  <r>
    <x v="14"/>
    <d v="2022-04-01T00:00:00"/>
    <x v="1"/>
    <n v="1010280"/>
    <s v="RLP - RESIDENCIA PACHAKUSI"/>
    <x v="28"/>
    <s v="CONGREGACIÓN RELIGIOSOS TERCIARIOS CAPUCHINOS"/>
    <s v="RLP - RESIDENCIA DE PROTECCIÓN PARA LACTANTES Y PREESCOLARES (con Programa)"/>
    <x v="1"/>
    <x v="0"/>
  </r>
  <r>
    <x v="14"/>
    <d v="2022-05-01T00:00:00"/>
    <x v="1"/>
    <n v="1010264"/>
    <s v="FAE - OASIS IQUIQUE"/>
    <x v="2"/>
    <s v="FUNDACIÓN TIERRA DE ESPERANZA"/>
    <s v="FAE - PROGRAMA DE FAMILIA DE ACOGIDA ESPECIALIZADA"/>
    <x v="1"/>
    <x v="0"/>
  </r>
  <r>
    <x v="14"/>
    <d v="2022-05-01T00:00:00"/>
    <x v="0"/>
    <n v="1010254"/>
    <s v="REM - CENTRO RESIDENCIAL TENIENTE HERNAN MERINO CORREA"/>
    <x v="21"/>
    <s v="FUNDACIÓN NIÑO Y PATRIA"/>
    <s v="REM - RESIDENCIA PROTECCION PARA MAYORES CON PROGRAMA"/>
    <x v="0"/>
    <x v="0"/>
  </r>
  <r>
    <x v="14"/>
    <d v="2022-05-01T00:00:00"/>
    <x v="0"/>
    <n v="1010282"/>
    <s v="REM - NUESTRA SEÑORA DE LA ESPERANZA"/>
    <x v="3"/>
    <s v="MARÍA AYUDA CORPORACIÓN DE BENEFICENCIA"/>
    <s v="REM - RESIDENCIA PROTECCION PARA MAYORES CON PROGRAMA"/>
    <x v="0"/>
    <x v="0"/>
  </r>
  <r>
    <x v="14"/>
    <d v="2022-06-01T00:00:00"/>
    <x v="0"/>
    <n v="1010285"/>
    <s v="PPF - ALTO HOSPICIO"/>
    <x v="44"/>
    <s v="CORPORACIÓN DE OPORTUNIDAD Y ACCIÓN SOLIDARIA OPCIÓN"/>
    <s v="PPF - PROGRAMA DE PREVENCIÓN FOCALIZADA"/>
    <x v="0"/>
    <x v="0"/>
  </r>
  <r>
    <x v="14"/>
    <d v="2022-06-01T00:00:00"/>
    <x v="1"/>
    <n v="1010210"/>
    <s v="PRI - AMIGO IQUIQUE"/>
    <x v="28"/>
    <s v="CONGREGACIÓN RELIGIOSOS TERCIARIOS CAPUCHINOS"/>
    <s v="PRI - PROGRAMA INTERVENCIÓN Y PREPARACIÓN PARA LA INTEGRACION DE NIÑOS EN FAMILIA ALTERNATIVA"/>
    <x v="0"/>
    <x v="0"/>
  </r>
  <r>
    <x v="14"/>
    <d v="2022-06-01T00:00:00"/>
    <x v="0"/>
    <n v="1010254"/>
    <s v="REM - CENTRO RESIDENCIAL TENIENTE HERNAN MERINO CORREA"/>
    <x v="21"/>
    <s v="FUNDACIÓN NIÑO Y PATRIA"/>
    <s v="REM - RESIDENCIA PROTECCION PARA MAYORES CON PROGRAMA"/>
    <x v="0"/>
    <x v="0"/>
  </r>
  <r>
    <x v="14"/>
    <d v="2022-06-01T00:00:00"/>
    <x v="1"/>
    <n v="1010268"/>
    <s v="PRM - CEPIJ ALTO HOSPICIO"/>
    <x v="44"/>
    <s v="CORPORACIÓN DE OPORTUNIDAD Y ACCIÓN SOLIDARIA OPCIÓN"/>
    <s v="PRM - PROGRAMA ESPECIALIZADO EN MALTRATO"/>
    <x v="1"/>
    <x v="0"/>
  </r>
  <r>
    <x v="14"/>
    <d v="2022-06-01T00:00:00"/>
    <x v="1"/>
    <n v="1010270"/>
    <s v="PDE - ALTO HOSPICIO CRESERES"/>
    <x v="8"/>
    <s v="FUNDACIÓN CRESERES"/>
    <s v="PDE - PROGRAMA DE REINSERCION EDUCATIVA (24 H)"/>
    <x v="1"/>
    <x v="0"/>
  </r>
  <r>
    <x v="14"/>
    <d v="2022-06-01T00:00:00"/>
    <x v="1"/>
    <n v="1010271"/>
    <s v="PIE - 24 HORAS ALTO HOSPICIO"/>
    <x v="2"/>
    <s v="FUNDACIÓN TIERRA DE ESPERANZA"/>
    <s v="PIE - PROGRAMA DE INTERVENCION ESPECIALIZADA (24 H)"/>
    <x v="1"/>
    <x v="0"/>
  </r>
  <r>
    <x v="14"/>
    <d v="2022-06-01T00:00:00"/>
    <x v="1"/>
    <n v="1010287"/>
    <s v="PEE - CUSCA RISUN"/>
    <x v="2"/>
    <s v="FUNDACIÓN TIERRA DE ESPERANZA"/>
    <s v="PEE - PROGRAMA EXPLOTACIÓN SEXUAL"/>
    <x v="1"/>
    <x v="0"/>
  </r>
  <r>
    <x v="14"/>
    <d v="2022-07-01T00:00:00"/>
    <x v="0"/>
    <n v="1010254"/>
    <s v="REM - CENTRO RESIDENCIAL TENIENTE HERNAN MERINO CORREA"/>
    <x v="21"/>
    <s v="FUNDACIÓN NIÑO Y PATRIA"/>
    <s v="REM - RESIDENCIA PROTECCION PARA MAYORES CON PROGRAMA"/>
    <x v="0"/>
    <x v="0"/>
  </r>
  <r>
    <x v="14"/>
    <d v="2022-07-01T00:00:00"/>
    <x v="0"/>
    <n v="1010254"/>
    <s v="REM - CENTRO RESIDENCIAL TENIENTE HERNAN MERINO CORREA"/>
    <x v="21"/>
    <s v="FUNDACIÓN NIÑO Y PATRIA"/>
    <s v="REM - RESIDENCIA PROTECCION PARA MAYORES CON PROGRAMA"/>
    <x v="0"/>
    <x v="0"/>
  </r>
  <r>
    <x v="14"/>
    <d v="2022-07-01T00:00:00"/>
    <x v="0"/>
    <n v="1010254"/>
    <s v="REM - CENTRO RESIDENCIAL TENIENTE HERNAN MERINO CORREA"/>
    <x v="21"/>
    <s v="FUNDACIÓN NIÑO Y PATRIA"/>
    <s v="REM - RESIDENCIA PROTECCION PARA MAYORES CON PROGRAMA"/>
    <x v="0"/>
    <x v="0"/>
  </r>
  <r>
    <x v="14"/>
    <d v="2022-08-01T00:00:00"/>
    <x v="1"/>
    <n v="1010256"/>
    <s v="REM - IMILLITAY QAL"/>
    <x v="1"/>
    <s v="CORPORACIÓN PRODEL"/>
    <s v="REM - RESIDENCIA PROTECCION PARA MAYORES CON PROGRAMA"/>
    <x v="0"/>
    <x v="0"/>
  </r>
  <r>
    <x v="14"/>
    <d v="2022-11-01T00:00:00"/>
    <x v="1"/>
    <n v="1010282"/>
    <s v="REM - NUESTRA SEÑORA DE LA ESPERANZA"/>
    <x v="3"/>
    <s v="MARÍA AYUDA CORPORACIÓN DE BENEFICENCIA"/>
    <s v="REM - RESIDENCIA PROTECCION PARA MAYORES CON PROGRAMA"/>
    <x v="0"/>
    <x v="0"/>
  </r>
  <r>
    <x v="14"/>
    <d v="2022-11-01T00:00:00"/>
    <x v="1"/>
    <n v="1010223"/>
    <s v="PDE - 24 HORAS IQUIQUE"/>
    <x v="8"/>
    <s v="FUNDACIÓN CRESERES"/>
    <s v="PDE - PROGRAMA DE REINSERCION EDUCATIVA (24 H)"/>
    <x v="1"/>
    <x v="0"/>
  </r>
  <r>
    <x v="14"/>
    <d v="2022-11-01T00:00:00"/>
    <x v="1"/>
    <n v="1010253"/>
    <s v="DAM - ADALET"/>
    <x v="12"/>
    <s v="FUNDACIÓN PRODERE"/>
    <s v="DAM - DIAGNÓSTICO"/>
    <x v="1"/>
    <x v="0"/>
  </r>
  <r>
    <x v="14"/>
    <d v="2022-11-01T00:00:00"/>
    <x v="1"/>
    <n v="1010258"/>
    <s v="PPF - RIGOBERTA MENCHU"/>
    <x v="6"/>
    <s v="CORPORACIÓN SERVICIO PAZ Y JUSTICIA - SERPAJ CHILE"/>
    <s v="PPF - PROGRAMA DE PREVENCIÓN FOCALIZADA"/>
    <x v="1"/>
    <x v="0"/>
  </r>
  <r>
    <x v="14"/>
    <d v="2022-11-01T00:00:00"/>
    <x v="1"/>
    <n v="1010262"/>
    <s v="PIE - IQUIQUE"/>
    <x v="44"/>
    <s v="CORPORACIÓN DE OPORTUNIDAD Y ACCIÓN SOLIDARIA OPCIÓN"/>
    <s v="PIE - PROGRAMA DE INTERVENCION ESPECIALIZADA"/>
    <x v="1"/>
    <x v="0"/>
  </r>
  <r>
    <x v="14"/>
    <d v="2022-11-01T00:00:00"/>
    <x v="1"/>
    <n v="1010287"/>
    <s v="PEE - CUSCA RISUN"/>
    <x v="2"/>
    <s v="FUNDACIÓN TIERRA DE ESPERANZA"/>
    <s v="PEE - PROGRAMA EXPLOTACIÓN SEXUAL"/>
    <x v="1"/>
    <x v="0"/>
  </r>
  <r>
    <x v="14"/>
    <d v="2022-12-01T00:00:00"/>
    <x v="1"/>
    <n v="1010210"/>
    <s v="PRI - AMIGO IQUIQUE"/>
    <x v="28"/>
    <s v="CONGREGACIÓN RELIGIOSOS TERCIARIOS CAPUCHINOS"/>
    <s v="PRI - PROGRAMA INTERVENCIÓN Y PREPARACIÓN PARA LA INTEGRACION DE NIÑOS EN FAMILIA ALTERNATIVA"/>
    <x v="1"/>
    <x v="0"/>
  </r>
  <r>
    <x v="14"/>
    <d v="2022-12-01T00:00:00"/>
    <x v="1"/>
    <n v="1010264"/>
    <s v="FAE - OASIS IQUIQUE"/>
    <x v="2"/>
    <s v="FUNDACIÓN TIERRA DE ESPERANZA"/>
    <s v="FAE - PROGRAMA DE FAMILIA DE ACOGIDA ESPECIALIZADA"/>
    <x v="1"/>
    <x v="0"/>
  </r>
  <r>
    <x v="14"/>
    <d v="2022-12-01T00:00:00"/>
    <x v="1"/>
    <n v="1010265"/>
    <s v="PRM - IMARAÑA"/>
    <x v="6"/>
    <s v="CORPORACIÓN SERVICIO PAZ Y JUSTICIA - SERPAJ CHILE"/>
    <s v="PRM - PROGRAMA ESPECIALIZADO EN MALTRATO"/>
    <x v="1"/>
    <x v="0"/>
  </r>
  <r>
    <x v="14"/>
    <d v="2022-12-01T00:00:00"/>
    <x v="1"/>
    <n v="1010280"/>
    <s v="RLP - RESIDENCIA PACHAKUSI"/>
    <x v="28"/>
    <s v="CONGREGACIÓN RELIGIOSOS TERCIARIOS CAPUCHINOS"/>
    <s v="RLP - RESIDENCIA DE PROTECCIÓN PARA LACTANTES Y PREESCOLARES (con Programa)"/>
    <x v="1"/>
    <x v="0"/>
  </r>
  <r>
    <x v="14"/>
    <d v="2023-01-01T00:00:00"/>
    <x v="0"/>
    <n v="1010291"/>
    <s v="REM - SHEKINAH"/>
    <x v="1"/>
    <s v="CORPORACIÓN PRODEL"/>
    <s v="REM - RESIDENCIA PROTECCION PARA MAYORES CON PROGRAMA"/>
    <x v="0"/>
    <x v="0"/>
  </r>
  <r>
    <x v="14"/>
    <d v="2023-01-01T00:00:00"/>
    <x v="1"/>
    <n v="1010256"/>
    <s v="REM - IMILLITAY QAL"/>
    <x v="1"/>
    <s v="CORPORACIÓN PRODEL"/>
    <s v="REM - RESIDENCIA PROTECCION PARA MAYORES CON PROGRAMA"/>
    <x v="0"/>
    <x v="0"/>
  </r>
  <r>
    <x v="14"/>
    <d v="2023-01-01T00:00:00"/>
    <x v="0"/>
    <n v="1010256"/>
    <s v="REM - IMILLITAY QAL"/>
    <x v="1"/>
    <s v="CORPORACIÓN PRODEL"/>
    <s v="REM - RESIDENCIA PROTECCION PARA MAYORES CON PROGRAMA"/>
    <x v="1"/>
    <x v="0"/>
  </r>
  <r>
    <x v="14"/>
    <d v="2023-01-01T00:00:00"/>
    <x v="1"/>
    <n v="1010259"/>
    <s v="PIE - ALTO HOSPICIO"/>
    <x v="44"/>
    <s v="CORPORACIÓN DE OPORTUNIDAD Y ACCIÓN SOLIDARIA OPCIÓN"/>
    <s v="PIE - PROGRAMA DE INTERVENCION ESPECIALIZADA"/>
    <x v="1"/>
    <x v="0"/>
  </r>
  <r>
    <x v="14"/>
    <d v="2023-01-01T00:00:00"/>
    <x v="1"/>
    <n v="1010285"/>
    <s v="PPF - ALTO HOSPICIO"/>
    <x v="44"/>
    <s v="CORPORACIÓN DE OPORTUNIDAD Y ACCIÓN SOLIDARIA OPCIÓN"/>
    <s v="PPF - PROGRAMA DE PREVENCIÓN FOCALIZADA"/>
    <x v="1"/>
    <x v="0"/>
  </r>
  <r>
    <x v="14"/>
    <d v="2023-01-01T00:00:00"/>
    <x v="0"/>
    <n v="1010291"/>
    <s v="REM - SHEKINAH"/>
    <x v="1"/>
    <s v="CORPORACIÓN PRODEL"/>
    <s v="REM - RESIDENCIA PROTECCION PARA MAYORES CON PROGRAMA"/>
    <x v="1"/>
    <x v="0"/>
  </r>
  <r>
    <x v="14"/>
    <d v="2023-02-01T00:00:00"/>
    <x v="0"/>
    <n v="1010260"/>
    <s v="PPF - ALIZA"/>
    <x v="1"/>
    <s v="CORPORACIÓN PRODEL"/>
    <s v="PPF - PROGRAMA DE PREVENCIÓN FOCALIZADA"/>
    <x v="0"/>
    <x v="0"/>
  </r>
  <r>
    <x v="14"/>
    <d v="2023-02-01T00:00:00"/>
    <x v="1"/>
    <n v="1010282"/>
    <s v="REM - NUESTRA SEÑORA DE LA ESPERANZA"/>
    <x v="3"/>
    <s v="MARÍA AYUDA CORPORACIÓN DE BENEFICENCIA"/>
    <s v="REM - RESIDENCIA PROTECCION PARA MAYORES CON PROGRAMA"/>
    <x v="1"/>
    <x v="0"/>
  </r>
  <r>
    <x v="14"/>
    <d v="2023-02-01T00:00:00"/>
    <x v="3"/>
    <n v="1010285"/>
    <s v="PPF - ALTO HOSPICIO"/>
    <x v="44"/>
    <s v="CORPORACIÓN DE OPORTUNIDAD Y ACCIÓN SOLIDARIA OPCIÓN"/>
    <s v="PPF - PROGRAMA DE PREVENCIÓN FOCALIZADA"/>
    <x v="1"/>
    <x v="0"/>
  </r>
  <r>
    <x v="14"/>
    <d v="2023-03-01T00:00:00"/>
    <x v="3"/>
    <n v="1010268"/>
    <s v="PRM - CEPIJ ALTO HOSPICIO"/>
    <x v="44"/>
    <s v="CORPORACIÓN DE OPORTUNIDAD Y ACCIÓN SOLIDARIA OPCIÓN"/>
    <s v="PRM - PROGRAMA ESPECIALIZADO EN MALTRATO"/>
    <x v="1"/>
    <x v="0"/>
  </r>
  <r>
    <x v="14"/>
    <d v="2023-03-01T00:00:00"/>
    <x v="3"/>
    <n v="1010291"/>
    <s v="REM - SHEKINAH"/>
    <x v="1"/>
    <s v="CORPORACIÓN PRODEL"/>
    <s v="REM - RESIDENCIA PROTECCION PARA MAYORES CON PROGRAMA"/>
    <x v="0"/>
    <x v="0"/>
  </r>
  <r>
    <x v="14"/>
    <d v="2023-03-01T00:00:00"/>
    <x v="0"/>
    <n v="1010291"/>
    <s v="REM - SHEKINAH"/>
    <x v="1"/>
    <s v="CORPORACIÓN PRODEL"/>
    <s v="REM - RESIDENCIA PROTECCION PARA MAYORES CON PROGRAMA"/>
    <x v="0"/>
    <x v="0"/>
  </r>
  <r>
    <x v="14"/>
    <d v="2023-04-01T00:00:00"/>
    <x v="3"/>
    <n v="1010282"/>
    <s v="REM - NUESTRA SEÑORA DE LA ESPERANZA"/>
    <x v="3"/>
    <s v="MARÍA AYUDA CORPORACIÓN DE BENEFICENCIA"/>
    <s v="REM - RESIDENCIA PROTECCION PARA MAYORES CON PROGRAMA"/>
    <x v="1"/>
    <x v="0"/>
  </r>
  <r>
    <x v="14"/>
    <d v="2023-05-09T00:00:00"/>
    <x v="0"/>
    <n v="1010282"/>
    <s v="REM - NUESTRA SEÑORA DE LA ESPERANZA"/>
    <x v="3"/>
    <s v="MARÍA AYUDA CORPORACIÓN DE BENEFICENCIA"/>
    <s v="REM - RESIDENCIA PROTECCION PARA MAYORES CON PROGRAMA"/>
    <x v="1"/>
    <x v="0"/>
  </r>
  <r>
    <x v="14"/>
    <d v="2023-05-09T00:00:00"/>
    <x v="3"/>
    <n v="1010291"/>
    <s v="REM - SHEKINAH"/>
    <x v="1"/>
    <s v="CORPORACIÓN PRODEL"/>
    <s v="REM - RESIDENCIA PROTECCION PARA MAYORES CON PROGRAMA"/>
    <x v="0"/>
    <x v="0"/>
  </r>
  <r>
    <x v="14"/>
    <d v="2023-06-01T00:00:00"/>
    <x v="3"/>
    <n v="1010256"/>
    <s v="REM - IMILLITAY QAL"/>
    <x v="1"/>
    <s v="CORPORACIÓN PRODEL"/>
    <s v="REM - RESIDENCIA PROTECCION PARA MAYORES CON PROGRAMA"/>
    <x v="1"/>
    <x v="0"/>
  </r>
  <r>
    <x v="14"/>
    <d v="2023-07-24T00:00:00"/>
    <x v="3"/>
    <n v="1010222"/>
    <s v="PIE - 24 HORAS IQUIQUE"/>
    <x v="8"/>
    <s v="FUNDACIÓN CRESERES"/>
    <s v="PIE - PROGRAMA DE INTERVENCION ESPECIALIZADA (24 H)"/>
    <x v="1"/>
    <x v="0"/>
  </r>
  <r>
    <x v="14"/>
    <d v="2023-09-01T00:00:00"/>
    <x v="3"/>
    <n v="1010256"/>
    <s v="REM - IMILLITAY QAL"/>
    <x v="1"/>
    <s v="CORPORACIÓN PRODEL"/>
    <s v="REM - RESIDENCIA PROTECCION PARA MAYORES CON PROGRAMA"/>
    <x v="0"/>
    <x v="0"/>
  </r>
  <r>
    <x v="14"/>
    <d v="2023-09-01T00:00:00"/>
    <x v="3"/>
    <n v="1010280"/>
    <s v="RLP - RESIDENCIA PACHAKUSI"/>
    <x v="28"/>
    <s v="CONGREGACIÓN RELIGIOSOS TERCIARIOS CAPUCHINOS"/>
    <s v="RLP - RESIDENCIA DE PROTECCIÓN PARA LACTANTES Y PREESCOLARES (con Programa)"/>
    <x v="0"/>
    <x v="0"/>
  </r>
  <r>
    <x v="14"/>
    <d v="2023-11-01T00:00:00"/>
    <x v="3"/>
    <n v="1010285"/>
    <s v="PPF - ALTO HOSPICIO"/>
    <x v="44"/>
    <s v="CORPORACIÓN DE OPORTUNIDAD Y ACCIÓN SOLIDARIA OPCIÓN"/>
    <s v="PPF - PROGRAMA DE PREVENCIÓN FOCALIZADA"/>
    <x v="1"/>
    <x v="0"/>
  </r>
  <r>
    <x v="14"/>
    <d v="2023-11-20T00:00:00"/>
    <x v="3"/>
    <n v="1010280"/>
    <s v="RLP - RESIDENCIA PACHAKUSI"/>
    <x v="28"/>
    <s v="CONGREGACIÓN RELIGIOSOS TERCIARIOS CAPUCHINOS"/>
    <s v="RLP - RESIDENCIA DE PROTECCIÓN PARA LACTANTES Y PREESCOLARES (con Programa)"/>
    <x v="0"/>
    <x v="0"/>
  </r>
  <r>
    <x v="14"/>
    <d v="2023-12-06T00:00:00"/>
    <x v="3"/>
    <n v="1010282"/>
    <s v="REM - NUESTRA SEÑORA DE LA ESPERANZA"/>
    <x v="3"/>
    <s v="MARÍA AYUDA CORPORACIÓN DE BENEFICENCIA"/>
    <s v="REM - RESIDENCIA PROTECCION PARA MAYORES CON PROGRAMA"/>
    <x v="0"/>
    <x v="0"/>
  </r>
  <r>
    <x v="14"/>
    <d v="2024-01-01T00:00:00"/>
    <x v="0"/>
    <n v="1010291"/>
    <s v="REM - SHEKINAH"/>
    <x v="1"/>
    <s v="CORPORACIÓN PRODEL"/>
    <s v="REM - RESIDENCIA PROTECCION PARA MAYORES CON PROGRAMA"/>
    <x v="1"/>
    <x v="0"/>
  </r>
  <r>
    <x v="14"/>
    <d v="2024-01-23T00:00:00"/>
    <x v="3"/>
    <n v="1010266"/>
    <s v="PRM - BAHIA ESPERANZA IQUIQUE"/>
    <x v="2"/>
    <s v="FUNDACIÓN TIERRA DE ESPERANZA"/>
    <s v="PRM - PROGRAMA ESPECIALIZADO EN MALTRATO"/>
    <x v="1"/>
    <x v="0"/>
  </r>
  <r>
    <x v="14"/>
    <d v="2024-02-01T00:00:00"/>
    <x v="6"/>
    <n v="1010311"/>
    <s v="REM - NUESTRA SEÑORA DE LA ESPERANZA"/>
    <x v="3"/>
    <s v="MARÍA AYUDA CORPORACIÓN DE BENEFICENCIA"/>
    <s v="REM - RESIDENCIA PROTECCION PARA MAYORES CON PROGRAMA"/>
    <x v="1"/>
    <x v="0"/>
  </r>
  <r>
    <x v="14"/>
    <d v="2024-03-01T00:00:00"/>
    <x v="0"/>
    <n v="1010266"/>
    <s v="PRM - BAHIA ESPERANZA IQUIQUE"/>
    <x v="2"/>
    <s v="FUNDACIÓN TIERRA DE ESPERANZA"/>
    <s v="PRM - PROGRAMA ESPECIALIZADO EN MALTRATO"/>
    <x v="1"/>
    <x v="0"/>
  </r>
  <r>
    <x v="14"/>
    <d v="2024-03-01T00:00:00"/>
    <x v="4"/>
    <n v="1010291"/>
    <s v="REM - SHEKINAH"/>
    <x v="1"/>
    <s v="CORPORACIÓN PRODEL"/>
    <s v="REM - RESIDENCIA PROTECCION PARA MAYORES CON PROGRAMA"/>
    <x v="0"/>
    <x v="0"/>
  </r>
  <r>
    <x v="14"/>
    <d v="2024-04-01T00:00:00"/>
    <x v="0"/>
    <n v="1010311"/>
    <s v="REM - NUESTRA SEÑORA DE LA ESPERANZA"/>
    <x v="3"/>
    <s v="MARÍA AYUDA CORPORACIÓN DE BENEFICENCIA"/>
    <s v="REM - RESIDENCIA PROTECCION PARA MAYORES CON PROGRAMA"/>
    <x v="0"/>
    <x v="0"/>
  </r>
  <r>
    <x v="14"/>
    <d v="2024-04-01T00:00:00"/>
    <x v="4"/>
    <n v="1010296"/>
    <s v="PPF - PPF TAMARUGAL"/>
    <x v="28"/>
    <s v="CONGREGACIÓN RELIGIOSOS TERCIARIOS CAPUCHINOS"/>
    <s v="PPF - PROGRAMA DE PREVENCIÓN FOCALIZADA"/>
    <x v="0"/>
    <x v="0"/>
  </r>
  <r>
    <x v="14"/>
    <d v="2024-05-01T00:00:00"/>
    <x v="0"/>
    <n v="1010303"/>
    <s v="DCE - AERLIG"/>
    <x v="12"/>
    <s v="FUNDACIÓN PRODERE"/>
    <s v="DCE - DIAGNOSTICO CLINICO ESPECIALIZADO"/>
    <x v="0"/>
    <x v="0"/>
  </r>
  <r>
    <x v="14"/>
    <d v="2024-05-10T00:00:00"/>
    <x v="4"/>
    <n v="1010280"/>
    <s v="RLP - RESIDENCIA PACHAKUSI"/>
    <x v="28"/>
    <s v="CONGREGACIÓN RELIGIOSOS TERCIARIOS CAPUCHINOS"/>
    <s v="RLP - RESIDENCIA DE PROTECCIÓN PARA LACTANTES Y PREESCOLARES (con Programa)"/>
    <x v="1"/>
    <x v="0"/>
  </r>
  <r>
    <x v="14"/>
    <d v="2024-06-01T00:00:00"/>
    <x v="0"/>
    <n v="1010307"/>
    <s v="RLP - NAZARENO"/>
    <x v="1"/>
    <s v="CORPORACIÓN PRODEL"/>
    <s v="RLP - RESIDENCIA DE PROTECCIÓN PARA LACTANTES Y PREESCOLARES (con Programa)"/>
    <x v="0"/>
    <x v="0"/>
  </r>
  <r>
    <x v="14"/>
    <d v="2024-07-07T00:00:00"/>
    <x v="5"/>
    <n v="1010264"/>
    <s v="FAE - OASIS IQUIQUE"/>
    <x v="2"/>
    <s v="FUNDACIÓN TIERRA DE ESPERANZA"/>
    <s v="FAE - PROGRAMA DE FAMILIA DE ACOGIDA ESPECIALIZADA"/>
    <x v="1"/>
    <x v="0"/>
  </r>
  <r>
    <x v="14"/>
    <d v="2024-07-15T00:00:00"/>
    <x v="2"/>
    <n v="1010304"/>
    <s v="DCE - DCE ASISTE IQUIQUE"/>
    <x v="27"/>
    <s v="FUNDACIÓN ASISTE"/>
    <s v="DCE - DIAGNOSTICO CLINICO ESPECIALIZADO"/>
    <x v="2"/>
    <x v="0"/>
  </r>
  <r>
    <x v="14"/>
    <d v="2024-07-22T00:00:00"/>
    <x v="5"/>
    <n v="1010265"/>
    <s v="PRM - IMARAÑA"/>
    <x v="6"/>
    <s v="CORPORACIÓN SERVICIO PAZ Y JUSTICIA - SERPAJ CHILE"/>
    <s v="PRM - PROGRAMA ESPECIALIZADO EN MALTRATO"/>
    <x v="1"/>
    <x v="0"/>
  </r>
  <r>
    <x v="14"/>
    <d v="2024-07-29T00:00:00"/>
    <x v="6"/>
    <n v="1010311"/>
    <s v="REM - NUESTRA SEÑORA DE LA ESPERANZA"/>
    <x v="3"/>
    <s v="MARÍA AYUDA CORPORACIÓN DE BENEFICENCIA"/>
    <s v="REM - RESIDENCIA PROTECCION PARA MAYORES CON PROGRAMA"/>
    <x v="0"/>
    <x v="0"/>
  </r>
  <r>
    <x v="14"/>
    <d v="2024-08-21T00:00:00"/>
    <x v="4"/>
    <n v="1010266"/>
    <s v="PRM - BAHIA ESPERANZA IQUIQUE"/>
    <x v="2"/>
    <s v="FUNDACIÓN TIERRA DE ESPERANZA"/>
    <s v="PRM - PROGRAMA ESPECIALIZADO EN MALTRATO"/>
    <x v="0"/>
    <x v="0"/>
  </r>
  <r>
    <x v="14"/>
    <d v="2024-10-01T00:00:00"/>
    <x v="5"/>
    <n v="1010268"/>
    <s v="PRM - CEPIJ ALTO HOSPICIO"/>
    <x v="44"/>
    <s v="CORPORACIÓN DE OPORTUNIDAD Y ACCIÓN SOLIDARIA OPCIÓN"/>
    <s v="PRM - PROGRAMA ESPECIALIZADO EN MALTRATO"/>
    <x v="0"/>
    <x v="0"/>
  </r>
  <r>
    <x v="14"/>
    <d v="2024-10-21T00:00:00"/>
    <x v="5"/>
    <n v="1010318"/>
    <s v="AFT - ALTO HOSPICIO 2"/>
    <x v="44"/>
    <s v="CORPORACIÓN DE OPORTUNIDAD Y ACCIÓN SOLIDARIA OPCIÓN"/>
    <s v="AFT - ACOMPAÑAMIENTO FAMILAR TERRITORIAL"/>
    <x v="1"/>
    <x v="0"/>
  </r>
  <r>
    <x v="14"/>
    <d v="2024-11-11T00:00:00"/>
    <x v="5"/>
    <n v="1010333"/>
    <s v="DCE - GIUSTIZIA"/>
    <x v="12"/>
    <s v="FUNDACIÓN PRODERE"/>
    <s v="DCE - DIAGNOSTICO CLINICO ESPECIALIZADO"/>
    <x v="1"/>
    <x v="0"/>
  </r>
  <r>
    <x v="14"/>
    <d v="2024-11-20T00:00:00"/>
    <x v="0"/>
    <n v="1010341"/>
    <s v="RLP - RESIDENCIA IQUIQUE"/>
    <x v="0"/>
    <s v="FUNDACIÓN MI CASA"/>
    <s v="RLP - RESIDENCIA DE PROTECCIÓN PARA LACTANTES Y PREESCOLARES (con Programa)"/>
    <x v="0"/>
    <x v="0"/>
  </r>
  <r>
    <x v="14"/>
    <d v="2025-01-06T00:00:00"/>
    <x v="0"/>
    <n v="1010341"/>
    <s v="RLP - RESIDENCIA IQUIQUE"/>
    <x v="0"/>
    <s v="FUNDACIÓN MI CASA"/>
    <s v="RLP - RESIDENCIA DE PROTECCIÓN PARA LACTANTES Y PREESCOLARES (con Programa)"/>
    <x v="1"/>
    <x v="0"/>
  </r>
  <r>
    <x v="14"/>
    <d v="2025-01-17T00:00:00"/>
    <x v="2"/>
    <n v="1010341"/>
    <s v="RLP - RESIDENCIA IQUIQUE"/>
    <x v="0"/>
    <s v="FUNDACIÓN MI CASA"/>
    <s v="RLP - RESIDENCIA DE PROTECCIÓN PARA LACTANTES Y PREESCOLARES (con Programa)"/>
    <x v="2"/>
    <x v="0"/>
  </r>
  <r>
    <x v="14"/>
    <d v="2025-01-30T00:00:00"/>
    <x v="4"/>
    <n v="1010295"/>
    <s v="PRM - CEPIJ IQUIQUE 2"/>
    <x v="44"/>
    <s v="CORPORACIÓN DE OPORTUNIDAD Y ACCIÓN SOLIDARIA OPCIÓN"/>
    <s v="PRM - PROGRAMA ESPECIALIZADO EN MALTRATO"/>
    <x v="1"/>
    <x v="0"/>
  </r>
  <r>
    <x v="14"/>
    <d v="2025-02-12T00:00:00"/>
    <x v="5"/>
    <n v="1010320"/>
    <s v="AFT - PROGRAMA DE ACOMPAÑAMIENTO FAMILIAR TERRITORIAL ALTO HOSPICIO 1"/>
    <x v="44"/>
    <s v="CORPORACIÓN DE OPORTUNIDAD Y ACCIÓN SOLIDARIA OPCIÓN"/>
    <s v="AFT - ACOMPAÑAMIENTO FAMILAR TERRITORIAL"/>
    <x v="1"/>
    <x v="0"/>
  </r>
  <r>
    <x v="14"/>
    <d v="2025-02-28T00:00:00"/>
    <x v="5"/>
    <n v="1010326"/>
    <s v="AFT - CRESERES TARAPACÁ"/>
    <x v="8"/>
    <s v="FUNDACIÓN CRESERES"/>
    <s v="AFT - ACOMPAÑAMIENTO FAMILAR TERRITORIAL"/>
    <x v="0"/>
    <x v="0"/>
  </r>
  <r>
    <x v="14"/>
    <d v="2025-03-24T00:00:00"/>
    <x v="0"/>
    <n v="1010311"/>
    <s v="REM - NUESTRA SEÑORA DE LA ESPERANZA"/>
    <x v="3"/>
    <s v="MARÍA AYUDA CORPORACIÓN DE BENEFICENCIA"/>
    <s v="REM - RESIDENCIA PROTECCION PARA MAYORES CON PROGRAMA"/>
    <x v="0"/>
    <x v="0"/>
  </r>
  <r>
    <x v="14"/>
    <d v="2025-04-14T00:00:00"/>
    <x v="0"/>
    <n v="1010294"/>
    <s v="PRM - CEPIJ IQUIQUE"/>
    <x v="44"/>
    <s v="CORPORACIÓN DE OPORTUNIDAD Y ACCIÓN SOLIDARIA OPCIÓN"/>
    <s v="PRM - PROGRAMA ESPECIALIZADO EN MALTRATO"/>
    <x v="0"/>
    <x v="0"/>
  </r>
  <r>
    <x v="14"/>
    <d v="2025-04-23T00:00:00"/>
    <x v="4"/>
    <n v="1010336"/>
    <s v="REM - SHEKINAH"/>
    <x v="1"/>
    <s v="CORPORACIÓN PRODEL"/>
    <s v="REM - RESIDENCIA PROTECCION PARA MAYORES CON PROGRAMA"/>
    <x v="4"/>
    <x v="0"/>
  </r>
  <r>
    <x v="14"/>
    <d v="2025-04-24T00:00:00"/>
    <x v="5"/>
    <n v="1010287"/>
    <s v="PEE - CUSCA RISUN"/>
    <x v="2"/>
    <s v="FUNDACIÓN TIERRA DE ESPERANZA"/>
    <s v="PEE - PROGRAMA EXPLOTACIÓN SEXUAL"/>
    <x v="0"/>
    <x v="0"/>
  </r>
  <r>
    <x v="14"/>
    <d v="2025-04-29T00:00:00"/>
    <x v="2"/>
    <n v="1010336"/>
    <s v="REM - SHEKINAH"/>
    <x v="1"/>
    <s v="CORPORACIÓN PRODEL"/>
    <s v="REM - RESIDENCIA PROTECCION PARA MAYORES CON PROGRAMA"/>
    <x v="2"/>
    <x v="0"/>
  </r>
  <r>
    <x v="14"/>
    <d v="2025-05-07T00:00:00"/>
    <x v="4"/>
    <n v="1010261"/>
    <s v="PRM - BAHIA CKEPNITUR"/>
    <x v="2"/>
    <s v="FUNDACIÓN TIERRA DE ESPERANZA"/>
    <s v="PRM - PROGRAMA ESPECIALIZADO EN MALTRATO"/>
    <x v="1"/>
    <x v="0"/>
  </r>
  <r>
    <x v="14"/>
    <d v="2025-06-05T00:00:00"/>
    <x v="4"/>
    <n v="1010349"/>
    <s v="DCE - TREKAN IQUIQUE"/>
    <x v="59"/>
    <s v="ORGANIZACIÓN NO GUBERNAMENTAL DE DESARROLLO TREKAN"/>
    <s v="DCE - DIAGNOSTICO CLINICO ESPECIALIZADO"/>
    <x v="1"/>
    <x v="0"/>
  </r>
  <r>
    <x v="14"/>
    <d v="2025-06-23T00:00:00"/>
    <x v="5"/>
    <n v="1010262"/>
    <s v="PIE - IQUIQUE"/>
    <x v="44"/>
    <s v="CORPORACIÓN DE OPORTUNIDAD Y ACCIÓN SOLIDARIA OPCIÓN"/>
    <s v="PIE - PROGRAMA DE INTERVENCION ESPECIALIZADA"/>
    <x v="1"/>
    <x v="0"/>
  </r>
  <r>
    <x v="14"/>
    <d v="2025-07-09T00:00:00"/>
    <x v="5"/>
    <n v="1010310"/>
    <s v="PRM - CEPIJ IQUIQUE OPCIÓN"/>
    <x v="44"/>
    <s v="CORPORACIÓN DE OPORTUNIDAD Y ACCIÓN SOLIDARIA OPCIÓN"/>
    <s v="PRM - PROGRAMA ESPECIALIZADO EN MALTRATO"/>
    <x v="1"/>
    <x v="0"/>
  </r>
  <r>
    <x v="14"/>
    <d v="2025-08-01T00:00:00"/>
    <x v="3"/>
    <n v="1010311"/>
    <s v="REM - NUESTRA SEÑORA DE LA ESPERANZA"/>
    <x v="3"/>
    <s v="MARÍA AYUDA CORPORACIÓN DE BENEFICENCIA"/>
    <s v="REM - RESIDENCIA PROTECCION PARA MAYORES CON PROGRAMA"/>
    <x v="0"/>
    <x v="0"/>
  </r>
  <r>
    <x v="14"/>
    <d v="2025-08-14T00:00:00"/>
    <x v="2"/>
    <n v="1010336"/>
    <s v="REM - SHEKINAH"/>
    <x v="1"/>
    <s v="CORPORACIÓN PRODEL"/>
    <s v="REM - RESIDENCIA PROTECCION PARA MAYORES CON PROGRAMA"/>
    <x v="2"/>
    <x v="0"/>
  </r>
  <r>
    <x v="14"/>
    <d v="2025-08-22T00:00:00"/>
    <x v="4"/>
    <n v="1010261"/>
    <s v="PRM - BAHIA CKEPNITUR"/>
    <x v="2"/>
    <s v="FUNDACIÓN TIERRA DE ESPERANZA"/>
    <s v="PRM - PROGRAMA ESPECIALIZADO EN MALTRATO"/>
    <x v="0"/>
    <x v="0"/>
  </r>
  <r>
    <x v="14"/>
    <d v="2025-09-01T00:00:00"/>
    <x v="4"/>
    <n v="1010341"/>
    <s v="RLP - RESIDENCIA IQUIQUE"/>
    <x v="0"/>
    <s v="FUNDACIÓN MI CASA"/>
    <s v="RLP - RESIDENCIA DE PROTECCIÓN PARA LACTANTES Y PREESCOLARES (con Programa)"/>
    <x v="0"/>
    <x v="0"/>
  </r>
  <r>
    <x v="14"/>
    <d v="2025-10-06T00:00:00"/>
    <x v="4"/>
    <n v="1010271"/>
    <s v="PIE - 24 HORAS ALTO HOSPICIO"/>
    <x v="2"/>
    <s v="FUNDACIÓN TIERRA DE ESPERANZA"/>
    <s v="PIE - PROGRAMA DE INTERVENCION ESPECIALIZADA (24 H)"/>
    <x v="0"/>
    <x v="0"/>
  </r>
  <r>
    <x v="14"/>
    <d v="2025-10-20T00:00:00"/>
    <x v="3"/>
    <n v="1010268"/>
    <s v="PRM - CEPIJ ALTO HOSPICIO"/>
    <x v="44"/>
    <s v="CORPORACIÓN DE OPORTUNIDAD Y ACCIÓN SOLIDARIA OPCIÓN"/>
    <s v="PRM - PROGRAMA ESPECIALIZADO EN MALTRATO"/>
    <x v="1"/>
    <x v="0"/>
  </r>
  <r>
    <x v="14"/>
    <d v="2025-10-30T00:00:00"/>
    <x v="5"/>
    <n v="1010331"/>
    <s v="AFT - CRESERES ESMERALDA"/>
    <x v="8"/>
    <s v="FUNDACIÓN CRESERES"/>
    <s v="AFT - ACOMPAÑAMIENTO FAMILAR TERRITORIAL"/>
    <x v="1"/>
    <x v="0"/>
  </r>
  <r>
    <x v="14"/>
    <d v="2025-11-12T00:00:00"/>
    <x v="5"/>
    <n v="1010339"/>
    <s v="PDC - JUÉGATELA IQUIQUE 24HRS"/>
    <x v="111"/>
    <s v="CORPORACIÓN INTEGRAL EDUCATIVA Y SOCIAL PARA EL DESARROLLO DE LA COMUNIDAD"/>
    <s v="PDC - PROGRAMA ESPECIALIZADO EN DROGAS (24 H)"/>
    <x v="0"/>
    <x v="0"/>
  </r>
  <r>
    <x v="14"/>
    <d v="2025-11-27T00:00:00"/>
    <x v="6"/>
    <n v="1010311"/>
    <s v="REM - NUESTRA SEÑORA DE LA ESPERANZA"/>
    <x v="3"/>
    <s v="MARÍA AYUDA CORPORACIÓN DE BENEFICENCIA"/>
    <s v="REM - RESIDENCIA PROTECCION PARA MAYORES CON PROGRAMA"/>
    <x v="0"/>
    <x v="0"/>
  </r>
  <r>
    <x v="14"/>
    <d v="2026-01-01T00:00:00"/>
    <x v="2"/>
    <n v="1010311"/>
    <s v="REM - NUESTRA SEÑORA DE LA ESPERANZA"/>
    <x v="3"/>
    <s v="MARÍA AYUDA CORPORACIÓN DE BENEFICENCIA"/>
    <s v="REM - RESIDENCIA PROTECCION PARA MAYORES CON PROGRAMA"/>
    <x v="2"/>
    <x v="0"/>
  </r>
  <r>
    <x v="14"/>
    <d v="2026-01-01T00:00:00"/>
    <x v="2"/>
    <n v="1010336"/>
    <s v="REM - SHEKINAH"/>
    <x v="1"/>
    <s v="CORPORACIÓN PRODEL"/>
    <s v="REM - RESIDENCIA PROTECCION PARA MAYORES CON PROGRAMA"/>
    <x v="2"/>
    <x v="0"/>
  </r>
  <r>
    <x v="14"/>
    <d v="2026-01-09T00:00:00"/>
    <x v="4"/>
    <n v="1010341"/>
    <s v="RLP - RESIDENCIA IQUIQUE"/>
    <x v="0"/>
    <s v="FUNDACIÓN MI CASA"/>
    <s v="RLP - RESIDENCIA DE PROTECCIÓN PARA LACTANTES Y PREESCOLARES (con Programa)"/>
    <x v="0"/>
    <x v="0"/>
  </r>
  <r>
    <x v="14"/>
    <d v="2026-01-29T00:00:00"/>
    <x v="5"/>
    <n v="1010270"/>
    <s v="PDE - ALTO HOSPICIO CRESERES"/>
    <x v="8"/>
    <s v="FUNDACIÓN CRESERES"/>
    <s v="PDE - PROGRAMA DE REINSERCION EDUCATIVA (24 H)"/>
    <x v="1"/>
    <x v="0"/>
  </r>
  <r>
    <x v="14"/>
    <d v="2026-04-06T00:00:00"/>
    <x v="4"/>
    <n v="1010303"/>
    <s v="DCE - AERLIG"/>
    <x v="12"/>
    <s v="FUNDACIÓN PRODERE"/>
    <s v="DCE - DIAGNOSTICO CLINICO ESPECIALIZADO"/>
    <x v="1"/>
    <x v="0"/>
  </r>
  <r>
    <x v="14"/>
    <d v="2026-04-14T00:00:00"/>
    <x v="5"/>
    <n v="1010381"/>
    <s v="PRM - CEPIJ ALTO HOSPICIO"/>
    <x v="44"/>
    <s v="CORPORACIÓN DE OPORTUNIDAD Y ACCIÓN SOLIDARIA OPCIÓN"/>
    <s v="PRM - PROGRAMA ESPECIALIZADO EN MALTRATO"/>
    <x v="1"/>
    <x v="0"/>
  </r>
  <r>
    <x v="14"/>
    <d v="2026-04-21T00:00:00"/>
    <x v="0"/>
    <n v="1010311"/>
    <s v="REM - NUESTRA SEÑORA DE LA ESPERANZA"/>
    <x v="3"/>
    <s v="MARÍA AYUDA CORPORACIÓN DE BENEFICENCIA"/>
    <s v="REM - RESIDENCIA PROTECCION PARA MAYORES CON PROGRAMA"/>
    <x v="1"/>
    <x v="0"/>
  </r>
  <r>
    <x v="14"/>
    <d v="2026-05-08T00:00:00"/>
    <x v="4"/>
    <n v="1010307"/>
    <s v="RLP - NAZARENO"/>
    <x v="1"/>
    <s v="CORPORACIÓN PRODEL"/>
    <s v="RLP - RESIDENCIA DE PROTECCIÓN PARA LACTANTES Y PREESCOLARES (con Programa)"/>
    <x v="1"/>
    <x v="0"/>
  </r>
  <r>
    <x v="14"/>
    <d v="2026-06-04T00:00:00"/>
    <x v="4"/>
    <n v="1010336"/>
    <s v="REM - SHEKINAH"/>
    <x v="1"/>
    <s v="CORPORACIÓN PRODEL"/>
    <s v="REM - RESIDENCIA PROTECCION PARA MAYORES CON PROGRAMA"/>
    <x v="3"/>
    <x v="0"/>
  </r>
  <r>
    <x v="14"/>
    <d v="2026-06-18T00:00:00"/>
    <x v="4"/>
    <n v="1010339"/>
    <s v="PDC - JUÉGATELA IQUIQUE 24HRS"/>
    <x v="111"/>
    <s v="CORPORACIÓN INTEGRAL EDUCATIVA Y SOCIAL PARA EL DESARROLLO DE LA COMUNIDAD"/>
    <s v="PDC - PROGRAMA ESPECIALIZADO EN DROGAS (24 H)"/>
    <x v="0"/>
    <x v="0"/>
  </r>
  <r>
    <x v="14"/>
    <d v="2026-07-07T00:00:00"/>
    <x v="4"/>
    <n v="1010336"/>
    <s v="REM - SHEKINAH"/>
    <x v="1"/>
    <s v="CORPORACIÓN PRODEL"/>
    <s v="REM - RESIDENCIA PROTECCION PARA MAYORES CON PROGRAMA"/>
    <x v="0"/>
    <x v="0"/>
  </r>
  <r>
    <x v="14"/>
    <d v="2026-07-21T00:00:00"/>
    <x v="2"/>
    <n v="1010311"/>
    <s v="REM - NUESTRA SEÑORA DE LA ESPERANZA"/>
    <x v="3"/>
    <s v="MARÍA AYUDA CORPORACIÓN DE BENEFICENCIA"/>
    <s v="REM - RESIDENCIA PROTECCION PARA MAYORES CON PROGRAMA"/>
    <x v="2"/>
    <x v="0"/>
  </r>
  <r>
    <x v="15"/>
    <d v="2022-02-01T00:00:00"/>
    <x v="0"/>
    <n v="1051381"/>
    <s v="RLP - HOGAR MARÍA MADRE"/>
    <x v="125"/>
    <s v="ORGANIZACIÓN NO GUBERNAMENTAL DE DESARROLLO MARÍA MADRE"/>
    <s v="RLP - RESIDENCIA DE PROTECCIÓN PARA LACTANTES Y PREESCOLARES (con Programa)"/>
    <x v="0"/>
    <x v="0"/>
  </r>
  <r>
    <x v="15"/>
    <d v="2022-02-01T00:00:00"/>
    <x v="0"/>
    <n v="1050587"/>
    <s v="RPM - MANUEL DE TEZANOS PINTO"/>
    <x v="126"/>
    <s v="FUNDACIÓN REFUGIO DE CRISTO"/>
    <s v="RPM - RESIDENCIA DE PROTECCIÓN PARA MAYORES"/>
    <x v="0"/>
    <x v="0"/>
  </r>
  <r>
    <x v="15"/>
    <d v="2022-02-01T00:00:00"/>
    <x v="1"/>
    <n v="1051208"/>
    <s v="REM - SANTA CECILIA"/>
    <x v="127"/>
    <s v="PATRONATO DE LOS SAGRADOS CORAZONES DE VALPARAISO"/>
    <s v="REM - RESIDENCIA PROTECCION PARA MAYORES CON PROGRAMA"/>
    <x v="0"/>
    <x v="0"/>
  </r>
  <r>
    <x v="15"/>
    <d v="2022-02-01T00:00:00"/>
    <x v="0"/>
    <n v="1051379"/>
    <s v="RLP - RESIDENCIA ALEAH"/>
    <x v="0"/>
    <s v="FUNDACIÓN MI CASA"/>
    <s v="RLP - RESIDENCIA DE PROTECCIÓN PARA LACTANTES Y PREESCOLARES (con Programa)"/>
    <x v="1"/>
    <x v="0"/>
  </r>
  <r>
    <x v="15"/>
    <d v="2022-02-01T00:00:00"/>
    <x v="0"/>
    <n v="1051377"/>
    <s v="RLP - RESIDENCIA CIUDAD JARDIN"/>
    <x v="0"/>
    <s v="FUNDACIÓN MI CASA"/>
    <s v="RLP - RESIDENCIA DE PROTECCIÓN PARA LACTANTES Y PREESCOLARES (con Programa)"/>
    <x v="1"/>
    <x v="0"/>
  </r>
  <r>
    <x v="15"/>
    <d v="2022-03-01T00:00:00"/>
    <x v="1"/>
    <n v="1051091"/>
    <s v="FAE - ARRAYAN MARÍA ACOGE"/>
    <x v="128"/>
    <s v="ORGANIZACIÓN NO GUBERNAMENTAL DE DESARROLLO MARÍA ACOGE"/>
    <s v="FAE - PROGRAMA DE FAMILIA DE ACOGIDA ESPECIALIZADA"/>
    <x v="0"/>
    <x v="0"/>
  </r>
  <r>
    <x v="15"/>
    <d v="2022-03-01T00:00:00"/>
    <x v="1"/>
    <n v="1050916"/>
    <s v="PIE - SAN ANTONIO"/>
    <x v="129"/>
    <s v="ORGANIZACIÓN COMUNITARIA FUNCIONAL CENTRO CULTURAL Y SOCIAL CENTRO DE APOYO AL NIÑO Y LA FAMILIA"/>
    <s v="PIE - PROGRAMA DE INTERVENCION ESPECIALIZADA"/>
    <x v="0"/>
    <x v="0"/>
  </r>
  <r>
    <x v="15"/>
    <d v="2022-03-01T00:00:00"/>
    <x v="1"/>
    <n v="1051258"/>
    <s v="PEE - CENTRO ACOGIDA ONG RAICES LOS ANDES"/>
    <x v="79"/>
    <s v="ORGANIZACIÓN NO GUBERNAMENTAL DE DESARROLLO RAICES SANTIAGO"/>
    <s v="PEE - PROGRAMA EXPLOTACIÓN SEXUAL"/>
    <x v="0"/>
    <x v="0"/>
  </r>
  <r>
    <x v="15"/>
    <d v="2022-03-01T00:00:00"/>
    <x v="1"/>
    <n v="1051356"/>
    <s v="RLP - RESIDENCIA SAN FELIPE"/>
    <x v="0"/>
    <s v="FUNDACIÓN MI CASA"/>
    <s v="RLP - RESIDENCIA DE PROTECCIÓN PARA LACTANTES Y PREESCOLARES (con Programa)"/>
    <x v="0"/>
    <x v="0"/>
  </r>
  <r>
    <x v="15"/>
    <d v="2022-03-01T00:00:00"/>
    <x v="1"/>
    <n v="1051267"/>
    <s v="FAE - ARBOLEDA"/>
    <x v="28"/>
    <s v="CONGREGACIÓN RELIGIOSOS TERCIARIOS CAPUCHINOS"/>
    <s v="FAE - PROGRAMA DE FAMILIA DE ACOGIDA ESPECIALIZADA"/>
    <x v="0"/>
    <x v="0"/>
  </r>
  <r>
    <x v="15"/>
    <d v="2022-03-01T00:00:00"/>
    <x v="1"/>
    <n v="1051196"/>
    <s v="REM - VIRGEN DE LOS DESAMPARADOS"/>
    <x v="126"/>
    <s v="FUNDACIÓN REFUGIO DE CRISTO"/>
    <s v="REM - RESIDENCIA PROTECCION PARA MAYORES CON PROGRAMA"/>
    <x v="0"/>
    <x v="0"/>
  </r>
  <r>
    <x v="15"/>
    <d v="2022-03-01T00:00:00"/>
    <x v="1"/>
    <n v="1051253"/>
    <s v="FAE - QUILLAY MARÍA ACOGE"/>
    <x v="128"/>
    <s v="ORGANIZACIÓN NO GUBERNAMENTAL DE DESARROLLO MARÍA ACOGE"/>
    <s v="FAE - PROGRAMA DE FAMILIA DE ACOGIDA ESPECIALIZADA"/>
    <x v="0"/>
    <x v="0"/>
  </r>
  <r>
    <x v="15"/>
    <d v="2022-03-01T00:00:00"/>
    <x v="1"/>
    <n v="1051347"/>
    <s v="REM - PADRE ALFONSO BOES"/>
    <x v="3"/>
    <s v="MARÍA AYUDA CORPORACIÓN DE BENEFICENCIA"/>
    <s v="REM - RESIDENCIA PROTECCION PARA MAYORES CON PROGRAMA"/>
    <x v="0"/>
    <x v="0"/>
  </r>
  <r>
    <x v="15"/>
    <d v="2022-03-01T00:00:00"/>
    <x v="1"/>
    <n v="1051354"/>
    <s v="RLP - HOGAR UNA FAMILIA"/>
    <x v="130"/>
    <s v="FUNDACIÓN MI HOGAR, MI FAMILIA"/>
    <s v="RLP - RESIDENCIA DE PROTECCIÓN PARA LACTANTES Y PREESCOLARES (con Programa)"/>
    <x v="1"/>
    <x v="0"/>
  </r>
  <r>
    <x v="15"/>
    <d v="2022-03-01T00:00:00"/>
    <x v="1"/>
    <n v="1051081"/>
    <s v="RDS - MEJORAMIENTO DE LA CALIDAD DE VIDA"/>
    <x v="131"/>
    <s v="SANATORIO MARITIMO SAN JUAN DE DIOS"/>
    <s v="RDS - RESIDENCIA CON DISCAPACIDAD SEVERA Y SITUACION DEPENDENCIA CON PROGRAMA PRE -PRD"/>
    <x v="0"/>
    <x v="0"/>
  </r>
  <r>
    <x v="15"/>
    <d v="2022-03-01T00:00:00"/>
    <x v="1"/>
    <n v="1051218"/>
    <s v="REM - CASA WALTER ZIELKE"/>
    <x v="132"/>
    <s v="OBISPADO DE SAN FELIPE"/>
    <s v="REM - RESIDENCIA PROTECCION PARA MAYORES CON PROGRAMA"/>
    <x v="0"/>
    <x v="0"/>
  </r>
  <r>
    <x v="15"/>
    <d v="2022-03-01T00:00:00"/>
    <x v="1"/>
    <n v="1051265"/>
    <s v="FAE - PETORCA"/>
    <x v="28"/>
    <s v="CONGREGACIÓN RELIGIOSOS TERCIARIOS CAPUCHINOS"/>
    <s v="FAE - PROGRAMA DE FAMILIA DE ACOGIDA ESPECIALIZADA"/>
    <x v="0"/>
    <x v="0"/>
  </r>
  <r>
    <x v="15"/>
    <d v="2022-04-01T00:00:00"/>
    <x v="1"/>
    <n v="1050549"/>
    <s v="RPA - RESIDENCIA NUESTRA SEÑORA DE LA VISITACIÓN"/>
    <x v="3"/>
    <s v="MARÍA AYUDA CORPORACIÓN DE BENEFICENCIA"/>
    <s v="RPA - RESIDENCIA DE PROTECCIÓN PARA MADRES ADOLESCENTES"/>
    <x v="0"/>
    <x v="0"/>
  </r>
  <r>
    <x v="15"/>
    <d v="2022-04-01T00:00:00"/>
    <x v="1"/>
    <n v="1051278"/>
    <s v="FAE - ADRA VIÑA DEL MAR"/>
    <x v="26"/>
    <s v="AGENCIA ADVENTISTA DE DESARROLLO Y RECURSOS ASISTENCIALES (ADRA CHILE)"/>
    <s v="FAE - PROGRAMA DE FAMILIA DE ACOGIDA ESPECIALIZADA"/>
    <x v="0"/>
    <x v="0"/>
  </r>
  <r>
    <x v="15"/>
    <d v="2022-04-01T00:00:00"/>
    <x v="1"/>
    <n v="1051371"/>
    <s v="RVA - SANTA MARÍA"/>
    <x v="133"/>
    <s v="ILUSTRE MUNICIPALIDAD DE SANTA MARÍA"/>
    <s v="RVA - RESIDENCIA DE VIDA FAMILIAR PARA ADOLESCENTES"/>
    <x v="0"/>
    <x v="0"/>
  </r>
  <r>
    <x v="15"/>
    <d v="2022-04-01T00:00:00"/>
    <x v="1"/>
    <n v="1051216"/>
    <s v="REM - RESIDENCIA DE NIÑOS Y JÓVENES PABLO VI"/>
    <x v="15"/>
    <s v="FUNDACIÓN MARÍA DE LA LUZ ZAÑARTU"/>
    <s v="REM - RESIDENCIA PROTECCION PARA MAYORES CON PROGRAMA"/>
    <x v="0"/>
    <x v="0"/>
  </r>
  <r>
    <x v="15"/>
    <d v="2022-04-01T00:00:00"/>
    <x v="1"/>
    <n v="1051262"/>
    <s v="FAE - PITRA MARÍA ACOGE"/>
    <x v="128"/>
    <s v="ORGANIZACIÓN NO GUBERNAMENTAL DE DESARROLLO MARÍA ACOGE"/>
    <s v="FAE - PROGRAMA DE FAMILIA DE ACOGIDA ESPECIALIZADA"/>
    <x v="0"/>
    <x v="0"/>
  </r>
  <r>
    <x v="15"/>
    <d v="2022-04-01T00:00:00"/>
    <x v="1"/>
    <n v="1051214"/>
    <s v="RLP - RESIDENCIA VIÑA"/>
    <x v="0"/>
    <s v="FUNDACIÓN MI CASA"/>
    <s v="RLP - RESIDENCIA DE PROTECCIÓN PARA LACTANTES Y PREESCOLARES (con Programa)"/>
    <x v="0"/>
    <x v="0"/>
  </r>
  <r>
    <x v="15"/>
    <d v="2022-04-01T00:00:00"/>
    <x v="1"/>
    <n v="1051041"/>
    <s v="REM - CASA BELEN"/>
    <x v="132"/>
    <s v="OBISPADO DE SAN FELIPE"/>
    <s v="REM - RESIDENCIA PROTECCION PARA MAYORES CON PROGRAMA"/>
    <x v="0"/>
    <x v="0"/>
  </r>
  <r>
    <x v="15"/>
    <d v="2022-04-01T00:00:00"/>
    <x v="1"/>
    <n v="1051241"/>
    <s v="DAM - PATAGUA"/>
    <x v="24"/>
    <s v="ONG CREAPSI"/>
    <s v="DAM - DIAGNÓSTICO"/>
    <x v="0"/>
    <x v="0"/>
  </r>
  <r>
    <x v="15"/>
    <d v="2022-04-01T00:00:00"/>
    <x v="1"/>
    <n v="1051039"/>
    <s v="REM - CASA SAGRADA FAMILIA"/>
    <x v="132"/>
    <s v="OBISPADO DE SAN FELIPE"/>
    <s v="REM - RESIDENCIA PROTECCION PARA MAYORES CON PROGRAMA"/>
    <x v="0"/>
    <x v="0"/>
  </r>
  <r>
    <x v="15"/>
    <d v="2022-04-01T00:00:00"/>
    <x v="0"/>
    <n v="1051347"/>
    <s v="REM - PADRE ALFONSO BOES"/>
    <x v="3"/>
    <s v="MARÍA AYUDA CORPORACIÓN DE BENEFICENCIA"/>
    <s v="REM - RESIDENCIA PROTECCION PARA MAYORES CON PROGRAMA"/>
    <x v="0"/>
    <x v="0"/>
  </r>
  <r>
    <x v="15"/>
    <d v="2022-04-01T00:00:00"/>
    <x v="0"/>
    <n v="1051210"/>
    <s v="RMA - ANUNCIACIÓN"/>
    <x v="127"/>
    <s v="PATRONATO DE LOS SAGRADOS CORAZONES DE VALPARAISO"/>
    <s v="RMA - RESIDENCIA PROTECCION PARA MADRES ADOLESCENTES CON PROGRAMA"/>
    <x v="0"/>
    <x v="0"/>
  </r>
  <r>
    <x v="15"/>
    <d v="2022-05-01T00:00:00"/>
    <x v="1"/>
    <n v="1051212"/>
    <s v="REM - HOGAR PUNTA DE TRALCA ALDEAS DE NIÑOS Y NIÑAS CRSH II"/>
    <x v="134"/>
    <s v="FUNDACIÓN DE BENEFICENCIA ALDEA DE NIÑOS CARDENAL RAÚL SILVA HENRIQUEZ"/>
    <s v="REM - RESIDENCIA PROTECCION PARA MAYORES CON PROGRAMA"/>
    <x v="0"/>
    <x v="0"/>
  </r>
  <r>
    <x v="15"/>
    <d v="2022-05-01T00:00:00"/>
    <x v="1"/>
    <n v="1050953"/>
    <s v="PDE - DEM VALPARAISO"/>
    <x v="9"/>
    <s v="FUNDACIÓN NACIONAL PARA LA DEFENSA ECOLOGICA DEL MENOR DE EDAD FUNDACIÓN (DEM)"/>
    <s v="PDE - PROGRAMA DE REINSERCION EDUCATIVA (24 H)"/>
    <x v="0"/>
    <x v="0"/>
  </r>
  <r>
    <x v="15"/>
    <d v="2022-05-01T00:00:00"/>
    <x v="1"/>
    <n v="1051325"/>
    <s v="PRM - Q INTI"/>
    <x v="135"/>
    <s v="O.N.G. CORPORACIÓN CAPREIS"/>
    <s v="PRM - PROGRAMA ESPECIALIZADO EN MALTRATO"/>
    <x v="0"/>
    <x v="0"/>
  </r>
  <r>
    <x v="15"/>
    <d v="2022-05-01T00:00:00"/>
    <x v="1"/>
    <n v="1051222"/>
    <s v="REM - ALDEAS SOS CIUDAD DEL SOL"/>
    <x v="4"/>
    <s v="ALDEAS INFANTILES S.O.S. CHILE"/>
    <s v="REM - RESIDENCIA PROTECCION PARA MAYORES CON PROGRAMA"/>
    <x v="0"/>
    <x v="0"/>
  </r>
  <r>
    <x v="15"/>
    <d v="2022-05-01T00:00:00"/>
    <x v="1"/>
    <n v="1051367"/>
    <s v="REM - CASA LAURA VICUÑA"/>
    <x v="132"/>
    <s v="OBISPADO DE SAN FELIPE"/>
    <s v="REM - RESIDENCIA PROTECCION PARA MAYORES CON PROGRAMA"/>
    <x v="0"/>
    <x v="0"/>
  </r>
  <r>
    <x v="15"/>
    <d v="2022-05-01T00:00:00"/>
    <x v="1"/>
    <n v="1051352"/>
    <s v="REM - HOGAR DE NIÑOS ARTURO PRAT"/>
    <x v="136"/>
    <s v="ASOCIACIÓN HOGAR DE NIÑOS ARTURO PRAT"/>
    <s v="REM - RESIDENCIA PROTECCION PARA MAYORES CON PROGRAMA"/>
    <x v="0"/>
    <x v="0"/>
  </r>
  <r>
    <x v="15"/>
    <d v="2022-05-01T00:00:00"/>
    <x v="1"/>
    <n v="1051363"/>
    <s v="REM - REFUGIO SANTA TERESA DE LOS ANDES"/>
    <x v="126"/>
    <s v="FUNDACIÓN REFUGIO DE CRISTO"/>
    <s v="REM - RESIDENCIA PROTECCION PARA MAYORES CON PROGRAMA"/>
    <x v="0"/>
    <x v="0"/>
  </r>
  <r>
    <x v="15"/>
    <d v="2022-05-01T00:00:00"/>
    <x v="1"/>
    <n v="1051164"/>
    <s v="REM - RESIDENCIA MONSEÑOR FELIX RUIZ DE ESCUDERO"/>
    <x v="126"/>
    <s v="FUNDACIÓN REFUGIO DE CRISTO"/>
    <s v="REM - RESIDENCIA PROTECCION PARA MAYORES CON PROGRAMA"/>
    <x v="0"/>
    <x v="0"/>
  </r>
  <r>
    <x v="15"/>
    <d v="2022-05-01T00:00:00"/>
    <x v="1"/>
    <n v="1050599"/>
    <s v="REM - CENTRO RESIDENCIAL FEMENINO LLO LLEO"/>
    <x v="23"/>
    <s v="SOCIEDAD DE ASISTENCIA Y CAPACITACIÓN (ANTES DENOMINADA SOCIEDAD PROTECTORA DE LA INFANCIA)"/>
    <s v="REM - RESIDENCIA PROTECCION PARA MAYORES CON PROGRAMA"/>
    <x v="0"/>
    <x v="0"/>
  </r>
  <r>
    <x v="15"/>
    <d v="2022-05-01T00:00:00"/>
    <x v="1"/>
    <n v="1050588"/>
    <s v="RPM - PADRE PIENOVI"/>
    <x v="126"/>
    <s v="FUNDACIÓN REFUGIO DE CRISTO"/>
    <s v="RPM - RESIDENCIA DE PROTECCIÓN PARA MAYORES"/>
    <x v="0"/>
    <x v="0"/>
  </r>
  <r>
    <x v="15"/>
    <d v="2022-05-01T00:00:00"/>
    <x v="1"/>
    <n v="1051220"/>
    <s v="REM - ALDEAS INFANTILES QUILPUÉ"/>
    <x v="4"/>
    <s v="ALDEAS INFANTILES S.O.S. CHILE"/>
    <s v="REM - RESIDENCIA PROTECCION PARA MAYORES CON PROGRAMA"/>
    <x v="0"/>
    <x v="0"/>
  </r>
  <r>
    <x v="15"/>
    <d v="2022-05-01T00:00:00"/>
    <x v="1"/>
    <n v="1050594"/>
    <s v="RPM - HOGAR CAMPO LOS ESPINOS"/>
    <x v="137"/>
    <s v="SOCIEDAD JUNTOS E.V."/>
    <s v="RPM - RESIDENCIA DE PROTECCIÓN PARA MAYORES"/>
    <x v="0"/>
    <x v="0"/>
  </r>
  <r>
    <x v="15"/>
    <d v="2022-05-01T00:00:00"/>
    <x v="1"/>
    <n v="1050635"/>
    <s v="RPP - HOGAR PUNTA DE TRALCA"/>
    <x v="134"/>
    <s v="FUNDACIÓN DE BENEFICENCIA ALDEA DE NIÑOS CARDENAL RAÚL SILVA HENRIQUEZ"/>
    <s v="RPP - RESIDENCIA DE PROTECCIÓN PARA PREESCOLARES"/>
    <x v="0"/>
    <x v="0"/>
  </r>
  <r>
    <x v="15"/>
    <d v="2022-05-01T00:00:00"/>
    <x v="1"/>
    <n v="1051315"/>
    <s v="FAE - RADAL MARÍA ACOGE"/>
    <x v="128"/>
    <s v="ORGANIZACIÓN NO GUBERNAMENTAL DE DESARROLLO MARÍA ACOGE"/>
    <s v="FAE - PROGRAMA DE FAMILIA DE ACOGIDA ESPECIALIZADA"/>
    <x v="1"/>
    <x v="0"/>
  </r>
  <r>
    <x v="15"/>
    <d v="2022-05-01T00:00:00"/>
    <x v="0"/>
    <n v="1051239"/>
    <s v="DAM - MAITEN"/>
    <x v="24"/>
    <s v="ONG CREAPSI"/>
    <s v="DAM - DIAGNÓSTICO"/>
    <x v="0"/>
    <x v="0"/>
  </r>
  <r>
    <x v="15"/>
    <d v="2022-05-01T00:00:00"/>
    <x v="1"/>
    <n v="1051028"/>
    <s v="FAE - SAN ANTONIO KUTRALHUE"/>
    <x v="129"/>
    <s v="ORGANIZACIÓN COMUNITARIA FUNCIONAL CENTRO CULTURAL Y SOCIAL CENTRO DE APOYO AL NIÑO Y LA FAMILIA"/>
    <s v="FAE - PROGRAMA DE FAMILIA DE ACOGIDA ESPECIALIZADA"/>
    <x v="0"/>
    <x v="0"/>
  </r>
  <r>
    <x v="15"/>
    <d v="2022-06-01T00:00:00"/>
    <x v="1"/>
    <n v="1051299"/>
    <s v="DAM - PEUMO"/>
    <x v="24"/>
    <s v="ONG CREAPSI"/>
    <s v="DAM - DIAGNÓSTICO"/>
    <x v="0"/>
    <x v="0"/>
  </r>
  <r>
    <x v="15"/>
    <d v="2022-06-01T00:00:00"/>
    <x v="1"/>
    <n v="1051243"/>
    <s v="PAS - CENTRO TRAFUN"/>
    <x v="66"/>
    <s v="ORGANIZACIÓN NO GUBERNAMENTAL DE DESARROLLO CENTRO DE PROMOCIÓN DE APOYO A LA INFANCIA - PAICABI"/>
    <s v="PAS - PROGRAMA ESPECIALIZADO PARA AGRESORES SEXUALES"/>
    <x v="0"/>
    <x v="0"/>
  </r>
  <r>
    <x v="15"/>
    <d v="2022-06-01T00:00:00"/>
    <x v="1"/>
    <n v="1051300"/>
    <s v="PDC - LLEQUEN VALPARAISO"/>
    <x v="19"/>
    <s v="CORPORACIÓN DE APOYO A LA NIÑEZ Y JUVENTUD EN RIESGO SOCIAL CORPORACIÓN LLEQUEN"/>
    <s v="PDC - PROGRAMA ESPECIALIZADO EN DROGAS (24 H)"/>
    <x v="0"/>
    <x v="0"/>
  </r>
  <r>
    <x v="15"/>
    <d v="2022-06-01T00:00:00"/>
    <x v="1"/>
    <n v="1051269"/>
    <s v="FAE - ADRA SAN FELIPE"/>
    <x v="26"/>
    <s v="AGENCIA ADVENTISTA DE DESARROLLO Y RECURSOS ASISTENCIALES (ADRA CHILE)"/>
    <s v="FAE - PROGRAMA DE FAMILIA DE ACOGIDA ESPECIALIZADA"/>
    <x v="0"/>
    <x v="0"/>
  </r>
  <r>
    <x v="15"/>
    <d v="2022-06-01T00:00:00"/>
    <x v="1"/>
    <n v="1051261"/>
    <s v="PAD - LIRAYEN"/>
    <x v="5"/>
    <s v="FUNDACIÓN DE AYUDA AL NIÑO LIMITADO (COANIL)"/>
    <s v="PAD - PROGRAMA DE PROTECCIÓN AMBULATORIA CON DISCAPACIDAD GRAVE O PROFUNDA"/>
    <x v="0"/>
    <x v="0"/>
  </r>
  <r>
    <x v="15"/>
    <d v="2022-06-01T00:00:00"/>
    <x v="1"/>
    <n v="1051199"/>
    <s v="REM - HOGAR SAN FRANCISCO DE BORJA"/>
    <x v="127"/>
    <s v="PATRONATO DE LOS SAGRADOS CORAZONES DE VALPARAISO"/>
    <s v="REM - RESIDENCIA PROTECCION PARA MAYORES CON PROGRAMA"/>
    <x v="0"/>
    <x v="0"/>
  </r>
  <r>
    <x v="15"/>
    <d v="2022-06-01T00:00:00"/>
    <x v="1"/>
    <n v="1050601"/>
    <s v="RPM - CENTRO RESIDENCIAL ISLA DE PASCUA"/>
    <x v="21"/>
    <s v="FUNDACIÓN NIÑO Y PATRIA"/>
    <s v="RPM - RESIDENCIA DE PROTECCIÓN PARA MAYORES"/>
    <x v="0"/>
    <x v="0"/>
  </r>
  <r>
    <x v="15"/>
    <d v="2022-06-01T00:00:00"/>
    <x v="1"/>
    <n v="1050623"/>
    <s v="RPM - HOGAR SANTA TERESITA DE LISIEUX"/>
    <x v="127"/>
    <s v="PATRONATO DE LOS SAGRADOS CORAZONES DE VALPARAISO"/>
    <s v="RPM - RESIDENCIA DE PROTECCIÓN PARA MAYORES"/>
    <x v="0"/>
    <x v="0"/>
  </r>
  <r>
    <x v="15"/>
    <d v="2022-06-01T00:00:00"/>
    <x v="1"/>
    <n v="1051160"/>
    <s v="REM - REFUGIO SAN PATRICIO"/>
    <x v="126"/>
    <s v="FUNDACIÓN REFUGIO DE CRISTO"/>
    <s v="REM - RESIDENCIA PROTECCION PARA MAYORES CON PROGRAMA"/>
    <x v="0"/>
    <x v="0"/>
  </r>
  <r>
    <x v="15"/>
    <d v="2022-06-01T00:00:00"/>
    <x v="1"/>
    <n v="1051358"/>
    <s v="FAE - AMIGO VALPARAISO"/>
    <x v="28"/>
    <s v="CONGREGACIÓN RELIGIOSOS TERCIARIOS CAPUCHINOS"/>
    <s v="FAE - PROGRAMA DE FAMILIA DE ACOGIDA ESPECIALIZADA"/>
    <x v="0"/>
    <x v="0"/>
  </r>
  <r>
    <x v="15"/>
    <d v="2022-06-01T00:00:00"/>
    <x v="0"/>
    <n v="1051356"/>
    <s v="RLP - RESIDENCIA SAN FELIPE"/>
    <x v="0"/>
    <s v="FUNDACIÓN MI CASA"/>
    <s v="RLP - RESIDENCIA DE PROTECCIÓN PARA LACTANTES Y PREESCOLARES (con Programa)"/>
    <x v="0"/>
    <x v="0"/>
  </r>
  <r>
    <x v="15"/>
    <d v="2022-06-01T00:00:00"/>
    <x v="1"/>
    <n v="1050995"/>
    <s v="PRI - MARÍA FAMILIA"/>
    <x v="128"/>
    <s v="ORGANIZACIÓN NO GUBERNAMENTAL DE DESARROLLO MARÍA ACOGE"/>
    <s v="PRI - PROGRAMA INTERVENCIÓN Y PREPARACIÓN PARA LA INTEGRACION DE NIÑOS EN FAMILIA ALTERNATIVA"/>
    <x v="1"/>
    <x v="0"/>
  </r>
  <r>
    <x v="15"/>
    <d v="2022-07-01T00:00:00"/>
    <x v="2"/>
    <n v="1051210"/>
    <s v="RMA - ANUNCIACIÓN"/>
    <x v="127"/>
    <s v="PATRONATO DE LOS SAGRADOS CORAZONES DE VALPARAISO"/>
    <s v="RMA - RESIDENCIA PROTECCION PARA MADRES ADOLESCENTES CON PROGRAMA"/>
    <x v="2"/>
    <x v="0"/>
  </r>
  <r>
    <x v="15"/>
    <d v="2022-07-01T00:00:00"/>
    <x v="1"/>
    <n v="1051238"/>
    <s v="PRM - MATUMAINI"/>
    <x v="135"/>
    <s v="O.N.G. CORPORACIÓN CAPREIS"/>
    <s v="PRM - PROGRAMA ESPECIALIZADO EN MALTRATO"/>
    <x v="0"/>
    <x v="0"/>
  </r>
  <r>
    <x v="15"/>
    <d v="2022-07-01T00:00:00"/>
    <x v="1"/>
    <n v="1051218"/>
    <s v="REM - CASA WALTER ZIELKE"/>
    <x v="132"/>
    <s v="OBISPADO DE SAN FELIPE"/>
    <s v="REM - RESIDENCIA PROTECCION PARA MAYORES CON PROGRAMA"/>
    <x v="0"/>
    <x v="0"/>
  </r>
  <r>
    <x v="15"/>
    <d v="2022-07-01T00:00:00"/>
    <x v="1"/>
    <n v="1051347"/>
    <s v="REM - PADRE ALFONSO BOES"/>
    <x v="3"/>
    <s v="MARÍA AYUDA CORPORACIÓN DE BENEFICENCIA"/>
    <s v="REM - RESIDENCIA PROTECCION PARA MAYORES CON PROGRAMA"/>
    <x v="0"/>
    <x v="0"/>
  </r>
  <r>
    <x v="15"/>
    <d v="2022-07-01T00:00:00"/>
    <x v="2"/>
    <n v="1050623"/>
    <s v="RPM - HOGAR SANTA TERESITA DE LISIEUX"/>
    <x v="127"/>
    <s v="PATRONATO DE LOS SAGRADOS CORAZONES DE VALPARAISO"/>
    <s v="RPM - RESIDENCIA DE PROTECCIÓN PARA MAYORES"/>
    <x v="2"/>
    <x v="0"/>
  </r>
  <r>
    <x v="15"/>
    <d v="2022-07-01T00:00:00"/>
    <x v="1"/>
    <n v="1051327"/>
    <s v="PRM - LIWEN"/>
    <x v="79"/>
    <s v="ORGANIZACIÓN NO GUBERNAMENTAL DE DESARROLLO RAICES SANTIAGO"/>
    <s v="PRM - PROGRAMA ESPECIALIZADO EN MALTRATO"/>
    <x v="0"/>
    <x v="0"/>
  </r>
  <r>
    <x v="15"/>
    <d v="2022-07-01T00:00:00"/>
    <x v="0"/>
    <n v="1051267"/>
    <s v="FAE - ARBOLEDA"/>
    <x v="28"/>
    <s v="CONGREGACIÓN RELIGIOSOS TERCIARIOS CAPUCHINOS"/>
    <s v="FAE - PROGRAMA DE FAMILIA DE ACOGIDA ESPECIALIZADA"/>
    <x v="0"/>
    <x v="0"/>
  </r>
  <r>
    <x v="15"/>
    <d v="2022-07-01T00:00:00"/>
    <x v="1"/>
    <n v="1051356"/>
    <s v="RLP - RESIDENCIA SAN FELIPE"/>
    <x v="0"/>
    <s v="FUNDACIÓN MI CASA"/>
    <s v="RLP - RESIDENCIA DE PROTECCIÓN PARA LACTANTES Y PREESCOLARES (con Programa)"/>
    <x v="0"/>
    <x v="0"/>
  </r>
  <r>
    <x v="15"/>
    <d v="2022-07-01T00:00:00"/>
    <x v="1"/>
    <n v="1051208"/>
    <s v="REM - SANTA CECILIA"/>
    <x v="127"/>
    <s v="PATRONATO DE LOS SAGRADOS CORAZONES DE VALPARAISO"/>
    <s v="REM - RESIDENCIA PROTECCION PARA MAYORES CON PROGRAMA"/>
    <x v="0"/>
    <x v="0"/>
  </r>
  <r>
    <x v="15"/>
    <d v="2022-07-01T00:00:00"/>
    <x v="1"/>
    <n v="1051265"/>
    <s v="FAE - PETORCA"/>
    <x v="28"/>
    <s v="CONGREGACIÓN RELIGIOSOS TERCIARIOS CAPUCHINOS"/>
    <s v="FAE - PROGRAMA DE FAMILIA DE ACOGIDA ESPECIALIZADA"/>
    <x v="0"/>
    <x v="0"/>
  </r>
  <r>
    <x v="15"/>
    <d v="2022-08-01T00:00:00"/>
    <x v="1"/>
    <n v="1051057"/>
    <s v="PRM - CENTRO ALIWE"/>
    <x v="66"/>
    <s v="ORGANIZACIÓN NO GUBERNAMENTAL DE DESARROLLO CENTRO DE PROMOCIÓN DE APOYO A LA INFANCIA - PAICABI"/>
    <s v="PRM - PROGRAMA ESPECIALIZADO EN MALTRATO"/>
    <x v="0"/>
    <x v="0"/>
  </r>
  <r>
    <x v="15"/>
    <d v="2022-08-01T00:00:00"/>
    <x v="1"/>
    <n v="1051081"/>
    <s v="RDS - MEJORAMIENTO DE LA CALIDAD DE VIDA"/>
    <x v="131"/>
    <s v="SANATORIO MARITIMO SAN JUAN DE DIOS"/>
    <s v="RDS - RESIDENCIA CON DISCAPACIDAD SEVERA Y SITUACION DEPENDENCIA CON PROGRAMA PRE -PRD"/>
    <x v="0"/>
    <x v="0"/>
  </r>
  <r>
    <x v="15"/>
    <d v="2022-08-01T00:00:00"/>
    <x v="1"/>
    <n v="1051253"/>
    <s v="FAE - QUILLAY MARÍA ACOGE"/>
    <x v="128"/>
    <s v="ORGANIZACIÓN NO GUBERNAMENTAL DE DESARROLLO MARÍA ACOGE"/>
    <s v="FAE - PROGRAMA DE FAMILIA DE ACOGIDA ESPECIALIZADA"/>
    <x v="0"/>
    <x v="0"/>
  </r>
  <r>
    <x v="15"/>
    <d v="2022-08-01T00:00:00"/>
    <x v="1"/>
    <n v="1051381"/>
    <s v="RLP - HOGAR MARÍA MADRE"/>
    <x v="125"/>
    <s v="ORGANIZACIÓN NO GUBERNAMENTAL DE DESARROLLO MARÍA MADRE"/>
    <s v="RLP - RESIDENCIA DE PROTECCIÓN PARA LACTANTES Y PREESCOLARES (con Programa)"/>
    <x v="0"/>
    <x v="0"/>
  </r>
  <r>
    <x v="15"/>
    <d v="2022-08-01T00:00:00"/>
    <x v="1"/>
    <n v="1050623"/>
    <s v="RPM - HOGAR SANTA TERESITA DE LISIEUX"/>
    <x v="127"/>
    <s v="PATRONATO DE LOS SAGRADOS CORAZONES DE VALPARAISO"/>
    <s v="RPM - RESIDENCIA DE PROTECCIÓN PARA MAYORES"/>
    <x v="0"/>
    <x v="0"/>
  </r>
  <r>
    <x v="15"/>
    <d v="2022-08-01T00:00:00"/>
    <x v="1"/>
    <n v="1050936"/>
    <s v="PPF - CIUDAD DEL NIÑO SAN ANTONIO"/>
    <x v="14"/>
    <s v="FUNDACIÓN CIUDAD DEL NIÑO EX CONSEJO DE DEFENSA DEL NIÑO"/>
    <s v="PPF - PROGRAMA DE PREVENCIÓN FOCALIZADA"/>
    <x v="0"/>
    <x v="0"/>
  </r>
  <r>
    <x v="15"/>
    <d v="2022-08-01T00:00:00"/>
    <x v="1"/>
    <n v="1051210"/>
    <s v="RMA - ANUNCIACIÓN"/>
    <x v="127"/>
    <s v="PATRONATO DE LOS SAGRADOS CORAZONES DE VALPARAISO"/>
    <s v="RMA - RESIDENCIA PROTECCION PARA MADRES ADOLESCENTES CON PROGRAMA"/>
    <x v="0"/>
    <x v="0"/>
  </r>
  <r>
    <x v="15"/>
    <d v="2022-08-01T00:00:00"/>
    <x v="1"/>
    <n v="1051257"/>
    <s v="PEE - CENTRO ACOGIDA ONG RAICES VALPARAISO"/>
    <x v="79"/>
    <s v="ORGANIZACIÓN NO GUBERNAMENTAL DE DESARROLLO RAICES SANTIAGO"/>
    <s v="PEE - PROGRAMA EXPLOTACIÓN SEXUAL"/>
    <x v="0"/>
    <x v="0"/>
  </r>
  <r>
    <x v="15"/>
    <d v="2022-08-01T00:00:00"/>
    <x v="1"/>
    <n v="1051271"/>
    <s v="PIE - CIUDAD DEL NIÑO COMUNA DE VALPARAISO"/>
    <x v="14"/>
    <s v="FUNDACIÓN CIUDAD DEL NIÑO EX CONSEJO DE DEFENSA DEL NIÑO"/>
    <s v="PIE - PROGRAMA DE INTERVENCION ESPECIALIZADA"/>
    <x v="0"/>
    <x v="0"/>
  </r>
  <r>
    <x v="15"/>
    <d v="2022-08-01T00:00:00"/>
    <x v="1"/>
    <n v="1051214"/>
    <s v="RLP - RESIDENCIA VIÑA"/>
    <x v="0"/>
    <s v="FUNDACIÓN MI CASA"/>
    <s v="RLP - RESIDENCIA DE PROTECCIÓN PARA LACTANTES Y PREESCOLARES (con Programa)"/>
    <x v="0"/>
    <x v="0"/>
  </r>
  <r>
    <x v="15"/>
    <d v="2022-08-01T00:00:00"/>
    <x v="1"/>
    <n v="1051091"/>
    <s v="FAE - ARRAYAN MARÍA ACOGE"/>
    <x v="128"/>
    <s v="ORGANIZACIÓN NO GUBERNAMENTAL DE DESARROLLO MARÍA ACOGE"/>
    <s v="FAE - PROGRAMA DE FAMILIA DE ACOGIDA ESPECIALIZADA"/>
    <x v="0"/>
    <x v="0"/>
  </r>
  <r>
    <x v="15"/>
    <d v="2022-08-01T00:00:00"/>
    <x v="1"/>
    <n v="1051240"/>
    <s v="DAM - TAYU DEL NORTE"/>
    <x v="24"/>
    <s v="ONG CREAPSI"/>
    <s v="DAM - DIAGNÓSTICO"/>
    <x v="0"/>
    <x v="0"/>
  </r>
  <r>
    <x v="15"/>
    <d v="2022-08-01T00:00:00"/>
    <x v="1"/>
    <n v="1051248"/>
    <s v="PIE - MIGUEL WOODWARD"/>
    <x v="6"/>
    <s v="CORPORACIÓN SERVICIO PAZ Y JUSTICIA - SERPAJ CHILE"/>
    <s v="PIE - PROGRAMA DE INTERVENCION ESPECIALIZADA"/>
    <x v="0"/>
    <x v="0"/>
  </r>
  <r>
    <x v="15"/>
    <d v="2022-08-01T00:00:00"/>
    <x v="1"/>
    <n v="1051196"/>
    <s v="REM - VIRGEN DE LOS DESAMPARADOS"/>
    <x v="126"/>
    <s v="FUNDACIÓN REFUGIO DE CRISTO"/>
    <s v="REM - RESIDENCIA PROTECCION PARA MAYORES CON PROGRAMA"/>
    <x v="0"/>
    <x v="0"/>
  </r>
  <r>
    <x v="15"/>
    <d v="2022-08-01T00:00:00"/>
    <x v="1"/>
    <n v="1051226"/>
    <s v="PIE - VICTOR JARA"/>
    <x v="6"/>
    <s v="CORPORACIÓN SERVICIO PAZ Y JUSTICIA - SERPAJ CHILE"/>
    <s v="PIE - PROGRAMA DE INTERVENCION ESPECIALIZADA"/>
    <x v="0"/>
    <x v="0"/>
  </r>
  <r>
    <x v="15"/>
    <d v="2022-08-01T00:00:00"/>
    <x v="1"/>
    <n v="1050587"/>
    <s v="RPM - MANUEL DE TEZANOS PINTO"/>
    <x v="126"/>
    <s v="FUNDACIÓN REFUGIO DE CRISTO"/>
    <s v="RPM - RESIDENCIA DE PROTECCIÓN PARA MAYORES"/>
    <x v="0"/>
    <x v="0"/>
  </r>
  <r>
    <x v="15"/>
    <d v="2022-08-01T00:00:00"/>
    <x v="1"/>
    <n v="1051379"/>
    <s v="RLP - RESIDENCIA ALEAH"/>
    <x v="0"/>
    <s v="FUNDACIÓN MI CASA"/>
    <s v="RLP - RESIDENCIA DE PROTECCIÓN PARA LACTANTES Y PREESCOLARES (con Programa)"/>
    <x v="1"/>
    <x v="0"/>
  </r>
  <r>
    <x v="15"/>
    <d v="2022-09-01T00:00:00"/>
    <x v="1"/>
    <n v="1051262"/>
    <s v="FAE - PITRA MARÍA ACOGE"/>
    <x v="128"/>
    <s v="ORGANIZACIÓN NO GUBERNAMENTAL DE DESARROLLO MARÍA ACOGE"/>
    <s v="FAE - PROGRAMA DE FAMILIA DE ACOGIDA ESPECIALIZADA"/>
    <x v="0"/>
    <x v="0"/>
  </r>
  <r>
    <x v="15"/>
    <d v="2022-09-01T00:00:00"/>
    <x v="1"/>
    <n v="1051267"/>
    <s v="FAE - ARBOLEDA"/>
    <x v="28"/>
    <s v="CONGREGACIÓN RELIGIOSOS TERCIARIOS CAPUCHINOS"/>
    <s v="FAE - PROGRAMA DE FAMILIA DE ACOGIDA ESPECIALIZADA"/>
    <x v="0"/>
    <x v="0"/>
  </r>
  <r>
    <x v="15"/>
    <d v="2022-09-01T00:00:00"/>
    <x v="1"/>
    <n v="1051367"/>
    <s v="REM - CASA LAURA VICUÑA"/>
    <x v="132"/>
    <s v="OBISPADO DE SAN FELIPE"/>
    <s v="REM - RESIDENCIA PROTECCION PARA MAYORES CON PROGRAMA"/>
    <x v="0"/>
    <x v="0"/>
  </r>
  <r>
    <x v="15"/>
    <d v="2022-09-01T00:00:00"/>
    <x v="1"/>
    <n v="1051039"/>
    <s v="REM - CASA SAGRADA FAMILIA"/>
    <x v="132"/>
    <s v="OBISPADO DE SAN FELIPE"/>
    <s v="REM - RESIDENCIA PROTECCION PARA MAYORES CON PROGRAMA"/>
    <x v="0"/>
    <x v="0"/>
  </r>
  <r>
    <x v="15"/>
    <d v="2022-09-01T00:00:00"/>
    <x v="1"/>
    <n v="1051354"/>
    <s v="RLP - HOGAR UNA FAMILIA"/>
    <x v="130"/>
    <s v="FUNDACIÓN MI HOGAR, MI FAMILIA"/>
    <s v="RLP - RESIDENCIA DE PROTECCIÓN PARA LACTANTES Y PREESCOLARES (con Programa)"/>
    <x v="0"/>
    <x v="0"/>
  </r>
  <r>
    <x v="15"/>
    <d v="2022-09-01T00:00:00"/>
    <x v="1"/>
    <n v="1051041"/>
    <s v="REM - CASA BELEN"/>
    <x v="132"/>
    <s v="OBISPADO DE SAN FELIPE"/>
    <s v="REM - RESIDENCIA PROTECCION PARA MAYORES CON PROGRAMA"/>
    <x v="0"/>
    <x v="0"/>
  </r>
  <r>
    <x v="15"/>
    <d v="2022-09-01T00:00:00"/>
    <x v="1"/>
    <n v="1050549"/>
    <s v="RPA - RESIDENCIA NUESTRA SEÑORA DE LA VISITACIÓN"/>
    <x v="3"/>
    <s v="MARÍA AYUDA CORPORACIÓN DE BENEFICENCIA"/>
    <s v="RPA - RESIDENCIA DE PROTECCIÓN PARA MADRES ADOLESCENTES"/>
    <x v="0"/>
    <x v="0"/>
  </r>
  <r>
    <x v="15"/>
    <d v="2022-09-01T00:00:00"/>
    <x v="1"/>
    <n v="1051371"/>
    <s v="RVA - SANTA MARÍA"/>
    <x v="133"/>
    <s v="ILUSTRE MUNICIPALIDAD DE SANTA MARÍA"/>
    <s v="RVA - RESIDENCIA DE VIDA FAMILIAR PARA ADOLESCENTES"/>
    <x v="0"/>
    <x v="0"/>
  </r>
  <r>
    <x v="15"/>
    <d v="2022-09-01T00:00:00"/>
    <x v="1"/>
    <n v="1051224"/>
    <s v="PPF - RODRIGO ROJAS DE NEGRI"/>
    <x v="6"/>
    <s v="CORPORACIÓN SERVICIO PAZ Y JUSTICIA - SERPAJ CHILE"/>
    <s v="PPF - PROGRAMA DE PREVENCIÓN FOCALIZADA"/>
    <x v="0"/>
    <x v="0"/>
  </r>
  <r>
    <x v="15"/>
    <d v="2022-09-01T00:00:00"/>
    <x v="1"/>
    <n v="1051216"/>
    <s v="REM - RESIDENCIA DE NIÑOS Y JÓVENES PABLO VI"/>
    <x v="15"/>
    <s v="FUNDACIÓN MARÍA DE LA LUZ ZAÑARTU"/>
    <s v="REM - RESIDENCIA PROTECCION PARA MAYORES CON PROGRAMA"/>
    <x v="0"/>
    <x v="0"/>
  </r>
  <r>
    <x v="15"/>
    <d v="2022-09-01T00:00:00"/>
    <x v="1"/>
    <n v="1051242"/>
    <s v="DAM - QUILLAY"/>
    <x v="24"/>
    <s v="ONG CREAPSI"/>
    <s v="DAM - DIAGNÓSTICO"/>
    <x v="1"/>
    <x v="0"/>
  </r>
  <r>
    <x v="15"/>
    <d v="2022-09-01T00:00:00"/>
    <x v="1"/>
    <n v="1051330"/>
    <s v="PPF - NEWENCHE"/>
    <x v="138"/>
    <s v="ORGANIZACIÓN NO GUBERNAMENTAL DE DESARROLLO CTRO.COMUNITARIO DE ATENCIÓN AL JOVEN"/>
    <s v="PPF - PROGRAMA DE PREVENCIÓN FOCALIZADA"/>
    <x v="1"/>
    <x v="0"/>
  </r>
  <r>
    <x v="15"/>
    <d v="2022-09-01T00:00:00"/>
    <x v="1"/>
    <n v="1050966"/>
    <s v="PPF - QUINTERO AMURA"/>
    <x v="139"/>
    <s v="CORPORACIÓN DE EDUCACIÓN, REHABILITACIÓN, CAPACITACIÓN, ATENCIÓN DE MENORES Y PERFECCIONAMIENTO"/>
    <s v="PPF - PROGRAMA DE PREVENCIÓN FOCALIZADA"/>
    <x v="1"/>
    <x v="0"/>
  </r>
  <r>
    <x v="15"/>
    <d v="2022-10-01T00:00:00"/>
    <x v="1"/>
    <n v="1050594"/>
    <s v="RPM - HOGAR CAMPO LOS ESPINOS"/>
    <x v="137"/>
    <s v="SOCIEDAD JUNTOS E.V."/>
    <s v="RPM - RESIDENCIA DE PROTECCIÓN PARA MAYORES"/>
    <x v="0"/>
    <x v="0"/>
  </r>
  <r>
    <x v="15"/>
    <d v="2022-10-01T00:00:00"/>
    <x v="1"/>
    <n v="1051363"/>
    <s v="REM - REFUGIO SANTA TERESA DE LOS ANDES"/>
    <x v="126"/>
    <s v="FUNDACIÓN REFUGIO DE CRISTO"/>
    <s v="REM - RESIDENCIA PROTECCION PARA MAYORES CON PROGRAMA"/>
    <x v="0"/>
    <x v="0"/>
  </r>
  <r>
    <x v="15"/>
    <d v="2022-10-01T00:00:00"/>
    <x v="0"/>
    <n v="1051244"/>
    <s v="PPF - MIGUEL RUA"/>
    <x v="114"/>
    <s v="FUNDACIÓN VIDA COMPARTIDA"/>
    <s v="PPF - PROGRAMA DE PREVENCIÓN FOCALIZADA"/>
    <x v="0"/>
    <x v="0"/>
  </r>
  <r>
    <x v="15"/>
    <d v="2022-10-01T00:00:00"/>
    <x v="1"/>
    <n v="1051063"/>
    <s v="PRM - CENTRO LAFQUEN"/>
    <x v="66"/>
    <s v="ORGANIZACIÓN NO GUBERNAMENTAL DE DESARROLLO CENTRO DE PROMOCIÓN DE APOYO A LA INFANCIA - PAICABI"/>
    <s v="PRM - PROGRAMA ESPECIALIZADO EN MALTRATO"/>
    <x v="0"/>
    <x v="0"/>
  </r>
  <r>
    <x v="15"/>
    <d v="2022-10-01T00:00:00"/>
    <x v="1"/>
    <n v="1051212"/>
    <s v="REM - HOGAR PUNTA DE TRALCA ALDEAS DE NIÑOS Y NIÑAS CRSH II"/>
    <x v="134"/>
    <s v="FUNDACIÓN DE BENEFICENCIA ALDEA DE NIÑOS CARDENAL RAÚL SILVA HENRIQUEZ"/>
    <s v="REM - RESIDENCIA PROTECCION PARA MAYORES CON PROGRAMA"/>
    <x v="0"/>
    <x v="0"/>
  </r>
  <r>
    <x v="15"/>
    <d v="2022-10-01T00:00:00"/>
    <x v="1"/>
    <n v="1050922"/>
    <s v="PPF - CATEMU PANQUEHUE MARQAY"/>
    <x v="139"/>
    <s v="CORPORACIÓN DE EDUCACIÓN, REHABILITACIÓN, CAPACITACIÓN, ATENCIÓN DE MENORES Y PERFECCIONAMIENTO"/>
    <s v="PPF - PROGRAMA DE PREVENCIÓN FOCALIZADA"/>
    <x v="0"/>
    <x v="0"/>
  </r>
  <r>
    <x v="15"/>
    <d v="2022-10-01T00:00:00"/>
    <x v="1"/>
    <n v="1050938"/>
    <s v="PPF - MILLANTU"/>
    <x v="35"/>
    <s v="FUNDACIÓN PAULA JARAQUEMADA ALQUIZAR"/>
    <s v="PPF - PROGRAMA DE PREVENCIÓN FOCALIZADA"/>
    <x v="0"/>
    <x v="0"/>
  </r>
  <r>
    <x v="15"/>
    <d v="2022-10-01T00:00:00"/>
    <x v="1"/>
    <n v="1051085"/>
    <s v="PAD - ASPAUT"/>
    <x v="140"/>
    <s v="ASOCIACIÓN DE PADRES Y AMIGOS DE LOS AUTISTAS V REGIÓN (ASPAUT)"/>
    <s v="PAD - PROGRAMA DE PROTECCIÓN AMBULATORIA CON DISCAPACIDAD GRAVE O PROFUNDA"/>
    <x v="1"/>
    <x v="0"/>
  </r>
  <r>
    <x v="15"/>
    <d v="2022-10-01T00:00:00"/>
    <x v="1"/>
    <n v="1051304"/>
    <s v="PRM - CENTRO NELQUIHUE"/>
    <x v="66"/>
    <s v="ORGANIZACIÓN NO GUBERNAMENTAL DE DESARROLLO CENTRO DE PROMOCIÓN DE APOYO A LA INFANCIA - PAICABI"/>
    <s v="PRM - PROGRAMA ESPECIALIZADO EN MALTRATO"/>
    <x v="1"/>
    <x v="0"/>
  </r>
  <r>
    <x v="15"/>
    <d v="2022-11-01T00:00:00"/>
    <x v="1"/>
    <n v="1051300"/>
    <s v="PDC - LLEQUEN VALPARAISO"/>
    <x v="19"/>
    <s v="CORPORACIÓN DE APOYO A LA NIÑEZ Y JUVENTUD EN RIESGO SOCIAL CORPORACIÓN LLEQUEN"/>
    <s v="PDC - PROGRAMA ESPECIALIZADO EN DROGAS (24 H)"/>
    <x v="0"/>
    <x v="0"/>
  </r>
  <r>
    <x v="15"/>
    <d v="2022-11-01T00:00:00"/>
    <x v="1"/>
    <n v="1050953"/>
    <s v="PDE - DEM VALPARAISO"/>
    <x v="9"/>
    <s v="FUNDACIÓN NACIONAL PARA LA DEFENSA ECOLOGICA DEL MENOR DE EDAD FUNDACIÓN (DEM)"/>
    <s v="PDE - PROGRAMA DE REINSERCION EDUCATIVA (24 H)"/>
    <x v="0"/>
    <x v="0"/>
  </r>
  <r>
    <x v="15"/>
    <d v="2022-11-01T00:00:00"/>
    <x v="1"/>
    <n v="1051278"/>
    <s v="FAE - ADRA VIÑA DEL MAR"/>
    <x v="26"/>
    <s v="AGENCIA ADVENTISTA DE DESARROLLO Y RECURSOS ASISTENCIALES (ADRA CHILE)"/>
    <s v="FAE - PROGRAMA DE FAMILIA DE ACOGIDA ESPECIALIZADA"/>
    <x v="0"/>
    <x v="0"/>
  </r>
  <r>
    <x v="15"/>
    <d v="2022-11-01T00:00:00"/>
    <x v="1"/>
    <n v="1051366"/>
    <s v="PPF - JOSÉ ALDUNATE"/>
    <x v="6"/>
    <s v="CORPORACIÓN SERVICIO PAZ Y JUSTICIA - SERPAJ CHILE"/>
    <s v="PPF - PROGRAMA DE PREVENCIÓN FOCALIZADA"/>
    <x v="0"/>
    <x v="0"/>
  </r>
  <r>
    <x v="15"/>
    <d v="2022-11-01T00:00:00"/>
    <x v="1"/>
    <n v="1051220"/>
    <s v="REM - ALDEAS INFANTILES QUILPUÉ"/>
    <x v="4"/>
    <s v="ALDEAS INFANTILES S.O.S. CHILE"/>
    <s v="REM - RESIDENCIA PROTECCION PARA MAYORES CON PROGRAMA"/>
    <x v="0"/>
    <x v="0"/>
  </r>
  <r>
    <x v="15"/>
    <d v="2022-11-01T00:00:00"/>
    <x v="3"/>
    <n v="1051199"/>
    <s v="REM - HOGAR SAN FRANCISCO DE BORJA"/>
    <x v="127"/>
    <s v="PATRONATO DE LOS SAGRADOS CORAZONES DE VALPARAISO"/>
    <s v="REM - RESIDENCIA PROTECCION PARA MAYORES CON PROGRAMA"/>
    <x v="0"/>
    <x v="0"/>
  </r>
  <r>
    <x v="15"/>
    <d v="2022-11-01T00:00:00"/>
    <x v="1"/>
    <n v="1051269"/>
    <s v="FAE - ADRA SAN FELIPE"/>
    <x v="26"/>
    <s v="AGENCIA ADVENTISTA DE DESARROLLO Y RECURSOS ASISTENCIALES (ADRA CHILE)"/>
    <s v="FAE - PROGRAMA DE FAMILIA DE ACOGIDA ESPECIALIZADA"/>
    <x v="0"/>
    <x v="0"/>
  </r>
  <r>
    <x v="15"/>
    <d v="2022-11-01T00:00:00"/>
    <x v="1"/>
    <n v="1050914"/>
    <s v="PPF - AYLLU"/>
    <x v="141"/>
    <s v="ORGANIZACIÓN NO GUBERNAMENTAL DE DESARROLLO COVACHA"/>
    <s v="PPF - PROGRAMA DE PREVENCIÓN FOCALIZADA"/>
    <x v="0"/>
    <x v="0"/>
  </r>
  <r>
    <x v="15"/>
    <d v="2022-11-01T00:00:00"/>
    <x v="1"/>
    <n v="1051261"/>
    <s v="PAD - LIRAYEN"/>
    <x v="5"/>
    <s v="FUNDACIÓN DE AYUDA AL NIÑO LIMITADO (COANIL)"/>
    <s v="PAD - PROGRAMA DE PROTECCIÓN AMBULATORIA CON DISCAPACIDAD GRAVE O PROFUNDA"/>
    <x v="0"/>
    <x v="0"/>
  </r>
  <r>
    <x v="15"/>
    <d v="2022-11-01T00:00:00"/>
    <x v="1"/>
    <n v="1051370"/>
    <s v="PPF - PUTAENDO"/>
    <x v="139"/>
    <s v="CORPORACIÓN DE EDUCACIÓN, REHABILITACIÓN, CAPACITACIÓN, ATENCIÓN DE MENORES Y PERFECCIONAMIENTO"/>
    <s v="PPF - PROGRAMA DE PREVENCIÓN FOCALIZADA"/>
    <x v="0"/>
    <x v="0"/>
  </r>
  <r>
    <x v="15"/>
    <d v="2022-11-01T00:00:00"/>
    <x v="1"/>
    <n v="1051222"/>
    <s v="REM - ALDEAS SOS CIUDAD DEL SOL"/>
    <x v="4"/>
    <s v="ALDEAS INFANTILES S.O.S. CHILE"/>
    <s v="REM - RESIDENCIA PROTECCION PARA MAYORES CON PROGRAMA"/>
    <x v="0"/>
    <x v="0"/>
  </r>
  <r>
    <x v="15"/>
    <d v="2022-11-01T00:00:00"/>
    <x v="1"/>
    <n v="1050933"/>
    <s v="PPF - CASABLANCA ANTIMAPUY"/>
    <x v="139"/>
    <s v="CORPORACIÓN DE EDUCACIÓN, REHABILITACIÓN, CAPACITACIÓN, ATENCIÓN DE MENORES Y PERFECCIONAMIENTO"/>
    <s v="PPF - PROGRAMA DE PREVENCIÓN FOCALIZADA"/>
    <x v="0"/>
    <x v="0"/>
  </r>
  <r>
    <x v="15"/>
    <d v="2022-11-01T00:00:00"/>
    <x v="3"/>
    <n v="1051220"/>
    <s v="REM - ALDEAS INFANTILES QUILPUÉ"/>
    <x v="4"/>
    <s v="ALDEAS INFANTILES S.O.S. CHILE"/>
    <s v="REM - RESIDENCIA PROTECCION PARA MAYORES CON PROGRAMA"/>
    <x v="0"/>
    <x v="0"/>
  </r>
  <r>
    <x v="15"/>
    <d v="2022-11-01T00:00:00"/>
    <x v="1"/>
    <n v="1050599"/>
    <s v="REM - CENTRO RESIDENCIAL FEMENINO LLO LLEO"/>
    <x v="23"/>
    <s v="SOCIEDAD DE ASISTENCIA Y CAPACITACIÓN (ANTES DENOMINADA SOCIEDAD PROTECTORA DE LA INFANCIA)"/>
    <s v="REM - RESIDENCIA PROTECCION PARA MAYORES CON PROGRAMA"/>
    <x v="0"/>
    <x v="0"/>
  </r>
  <r>
    <x v="15"/>
    <d v="2022-11-01T00:00:00"/>
    <x v="3"/>
    <n v="1051214"/>
    <s v="RLP - RESIDENCIA VIÑA"/>
    <x v="0"/>
    <s v="FUNDACIÓN MI CASA"/>
    <s v="RLP - RESIDENCIA DE PROTECCIÓN PARA LACTANTES Y PREESCOLARES (con Programa)"/>
    <x v="0"/>
    <x v="0"/>
  </r>
  <r>
    <x v="15"/>
    <d v="2022-11-01T00:00:00"/>
    <x v="1"/>
    <n v="1051315"/>
    <s v="FAE - RADAL MARÍA ACOGE"/>
    <x v="128"/>
    <s v="ORGANIZACIÓN NO GUBERNAMENTAL DE DESARROLLO MARÍA ACOGE"/>
    <s v="FAE - PROGRAMA DE FAMILIA DE ACOGIDA ESPECIALIZADA"/>
    <x v="1"/>
    <x v="0"/>
  </r>
  <r>
    <x v="15"/>
    <d v="2022-11-01T00:00:00"/>
    <x v="1"/>
    <n v="1051028"/>
    <s v="FAE - SAN ANTONIO KUTRALHUE"/>
    <x v="129"/>
    <s v="ORGANIZACIÓN COMUNITARIA FUNCIONAL CENTRO CULTURAL Y SOCIAL CENTRO DE APOYO AL NIÑO Y LA FAMILIA"/>
    <s v="FAE - PROGRAMA DE FAMILIA DE ACOGIDA ESPECIALIZADA"/>
    <x v="1"/>
    <x v="0"/>
  </r>
  <r>
    <x v="15"/>
    <d v="2022-11-01T00:00:00"/>
    <x v="1"/>
    <n v="1051329"/>
    <s v="PPF - COLUNQUEN"/>
    <x v="138"/>
    <s v="ORGANIZACIÓN NO GUBERNAMENTAL DE DESARROLLO CTRO.COMUNITARIO DE ATENCIÓN AL JOVEN"/>
    <s v="PPF - PROGRAMA DE PREVENCIÓN FOCALIZADA"/>
    <x v="1"/>
    <x v="0"/>
  </r>
  <r>
    <x v="15"/>
    <d v="2022-12-01T00:00:00"/>
    <x v="1"/>
    <n v="1051358"/>
    <s v="FAE - AMIGO VALPARAISO"/>
    <x v="28"/>
    <s v="CONGREGACIÓN RELIGIOSOS TERCIARIOS CAPUCHINOS"/>
    <s v="FAE - PROGRAMA DE FAMILIA DE ACOGIDA ESPECIALIZADA"/>
    <x v="0"/>
    <x v="0"/>
  </r>
  <r>
    <x v="15"/>
    <d v="2022-12-01T00:00:00"/>
    <x v="1"/>
    <n v="1051311"/>
    <s v="PRM - CENTRO MAIHUE"/>
    <x v="66"/>
    <s v="ORGANIZACIÓN NO GUBERNAMENTAL DE DESARROLLO CENTRO DE PROMOCIÓN DE APOYO A LA INFANCIA - PAICABI"/>
    <s v="PRM - PROGRAMA ESPECIALIZADO EN MALTRATO"/>
    <x v="0"/>
    <x v="0"/>
  </r>
  <r>
    <x v="15"/>
    <d v="2022-12-01T00:00:00"/>
    <x v="1"/>
    <n v="1051377"/>
    <s v="RLP - RESIDENCIA CIUDAD JARDIN"/>
    <x v="0"/>
    <s v="FUNDACIÓN MI CASA"/>
    <s v="RLP - RESIDENCIA DE PROTECCIÓN PARA LACTANTES Y PREESCOLARES (con Programa)"/>
    <x v="0"/>
    <x v="0"/>
  </r>
  <r>
    <x v="15"/>
    <d v="2022-12-01T00:00:00"/>
    <x v="1"/>
    <n v="1051418"/>
    <s v="REM - RESIDENCIA FELIX RUIZ DE ESCUDERO"/>
    <x v="126"/>
    <s v="FUNDACIÓN REFUGIO DE CRISTO"/>
    <s v="REM - RESIDENCIA PROTECCION PARA MAYORES CON PROGRAMA"/>
    <x v="0"/>
    <x v="0"/>
  </r>
  <r>
    <x v="15"/>
    <d v="2022-12-01T00:00:00"/>
    <x v="1"/>
    <n v="1051243"/>
    <s v="PAS - CENTRO TRAFUN"/>
    <x v="66"/>
    <s v="ORGANIZACIÓN NO GUBERNAMENTAL DE DESARROLLO CENTRO DE PROMOCIÓN DE APOYO A LA INFANCIA - PAICABI"/>
    <s v="PAS - PROGRAMA ESPECIALIZADO PARA AGRESORES SEXUALES"/>
    <x v="0"/>
    <x v="0"/>
  </r>
  <r>
    <x v="15"/>
    <d v="2022-12-01T00:00:00"/>
    <x v="1"/>
    <n v="1051406"/>
    <s v="REM - RESIDENCIA HARE O TATOU I RAPA NUI"/>
    <x v="21"/>
    <s v="FUNDACIÓN NIÑO Y PATRIA"/>
    <s v="REM - RESIDENCIA PROTECCION PARA MAYORES CON PROGRAMA"/>
    <x v="0"/>
    <x v="0"/>
  </r>
  <r>
    <x v="15"/>
    <d v="2022-12-01T00:00:00"/>
    <x v="1"/>
    <n v="1050995"/>
    <s v="PRI - MARÍA FAMILIA"/>
    <x v="128"/>
    <s v="ORGANIZACIÓN NO GUBERNAMENTAL DE DESARROLLO MARÍA ACOGE"/>
    <s v="PRI - PROGRAMA INTERVENCIÓN Y PREPARACIÓN PARA LA INTEGRACION DE NIÑOS EN FAMILIA ALTERNATIVA"/>
    <x v="1"/>
    <x v="0"/>
  </r>
  <r>
    <x v="15"/>
    <d v="2022-12-01T00:00:00"/>
    <x v="1"/>
    <n v="1051352"/>
    <s v="REM - HOGAR DE NIÑOS ARTURO PRAT"/>
    <x v="136"/>
    <s v="ASOCIACIÓN HOGAR DE NIÑOS ARTURO PRAT"/>
    <s v="REM - RESIDENCIA PROTECCION PARA MAYORES CON PROGRAMA"/>
    <x v="1"/>
    <x v="0"/>
  </r>
  <r>
    <x v="15"/>
    <d v="2023-01-01T00:00:00"/>
    <x v="1"/>
    <n v="1051265"/>
    <s v="FAE - PETORCA"/>
    <x v="28"/>
    <s v="CONGREGACIÓN RELIGIOSOS TERCIARIOS CAPUCHINOS"/>
    <s v="FAE - PROGRAMA DE FAMILIA DE ACOGIDA ESPECIALIZADA"/>
    <x v="0"/>
    <x v="0"/>
  </r>
  <r>
    <x v="15"/>
    <d v="2023-01-01T00:00:00"/>
    <x v="1"/>
    <n v="1050927"/>
    <s v="PPF - LA CALERA T IKAY"/>
    <x v="139"/>
    <s v="CORPORACIÓN DE EDUCACIÓN, REHABILITACIÓN, CAPACITACIÓN, ATENCIÓN DE MENORES Y PERFECCIONAMIENTO"/>
    <s v="PPF - PROGRAMA DE PREVENCIÓN FOCALIZADA"/>
    <x v="0"/>
    <x v="0"/>
  </r>
  <r>
    <x v="15"/>
    <d v="2023-01-01T00:00:00"/>
    <x v="1"/>
    <n v="1051302"/>
    <s v="PRM - CENIM PUERTO"/>
    <x v="0"/>
    <s v="FUNDACIÓN MI CASA"/>
    <s v="PRM - PROGRAMA ESPECIALIZADO EN MALTRATO"/>
    <x v="0"/>
    <x v="0"/>
  </r>
  <r>
    <x v="15"/>
    <d v="2023-01-01T00:00:00"/>
    <x v="1"/>
    <n v="1051245"/>
    <s v="PIE - ANAJALI"/>
    <x v="135"/>
    <s v="O.N.G. CORPORACIÓN CAPREIS"/>
    <s v="PIE - PROGRAMA DE INTERVENCION ESPECIALIZADA"/>
    <x v="0"/>
    <x v="0"/>
  </r>
  <r>
    <x v="15"/>
    <d v="2023-01-01T00:00:00"/>
    <x v="1"/>
    <n v="1050966"/>
    <s v="PPF - QUINTERO AMURA"/>
    <x v="139"/>
    <s v="CORPORACIÓN DE EDUCACIÓN, REHABILITACIÓN, CAPACITACIÓN, ATENCIÓN DE MENORES Y PERFECCIONAMIENTO"/>
    <s v="PPF - PROGRAMA DE PREVENCIÓN FOCALIZADA"/>
    <x v="0"/>
    <x v="0"/>
  </r>
  <r>
    <x v="15"/>
    <d v="2023-01-01T00:00:00"/>
    <x v="1"/>
    <n v="1051255"/>
    <s v="PIE - GABRIELA MISTRAL"/>
    <x v="6"/>
    <s v="CORPORACIÓN SERVICIO PAZ Y JUSTICIA - SERPAJ CHILE"/>
    <s v="PIE - PROGRAMA DE INTERVENCION ESPECIALIZADA"/>
    <x v="0"/>
    <x v="0"/>
  </r>
  <r>
    <x v="15"/>
    <d v="2023-01-01T00:00:00"/>
    <x v="1"/>
    <n v="1050930"/>
    <s v="PPF - QUILLOTA SUR IRQI"/>
    <x v="139"/>
    <s v="CORPORACIÓN DE EDUCACIÓN, REHABILITACIÓN, CAPACITACIÓN, ATENCIÓN DE MENORES Y PERFECCIONAMIENTO"/>
    <s v="PPF - PROGRAMA DE PREVENCIÓN FOCALIZADA"/>
    <x v="0"/>
    <x v="0"/>
  </r>
  <r>
    <x v="15"/>
    <d v="2023-01-01T00:00:00"/>
    <x v="1"/>
    <n v="1050910"/>
    <s v="PPF - HIJUELAS NOGALES"/>
    <x v="142"/>
    <s v="ONG - ACCORDES"/>
    <s v="PPF - PROGRAMA DE PREVENCIÓN FOCALIZADA"/>
    <x v="0"/>
    <x v="0"/>
  </r>
  <r>
    <x v="15"/>
    <d v="2023-01-01T00:00:00"/>
    <x v="1"/>
    <n v="1051272"/>
    <s v="PRM - CIUDAD DEL NIÑO VILLA ALEMANA NORTE"/>
    <x v="14"/>
    <s v="FUNDACIÓN CIUDAD DEL NIÑO EX CONSEJO DE DEFENSA DEL NIÑO"/>
    <s v="PRM - PROGRAMA ESPECIALIZADO EN MALTRATO"/>
    <x v="0"/>
    <x v="0"/>
  </r>
  <r>
    <x v="15"/>
    <d v="2023-01-01T00:00:00"/>
    <x v="1"/>
    <n v="1051230"/>
    <s v="PIE - RIGOBERTA MENCHU"/>
    <x v="6"/>
    <s v="CORPORACIÓN SERVICIO PAZ Y JUSTICIA - SERPAJ CHILE"/>
    <s v="PIE - PROGRAMA DE INTERVENCION ESPECIALIZADA"/>
    <x v="0"/>
    <x v="0"/>
  </r>
  <r>
    <x v="15"/>
    <d v="2023-01-01T00:00:00"/>
    <x v="1"/>
    <n v="1051277"/>
    <s v="PPF - CIUDAD DEL NIÑO SAN ANTONIO"/>
    <x v="14"/>
    <s v="FUNDACIÓN CIUDAD DEL NIÑO EX CONSEJO DE DEFENSA DEL NIÑO"/>
    <s v="PPF - PROGRAMA DE PREVENCIÓN FOCALIZADA"/>
    <x v="0"/>
    <x v="0"/>
  </r>
  <r>
    <x v="15"/>
    <d v="2023-01-01T00:00:00"/>
    <x v="1"/>
    <n v="1051305"/>
    <s v="PRM - ELOISA DIAZ INSUNZA"/>
    <x v="6"/>
    <s v="CORPORACIÓN SERVICIO PAZ Y JUSTICIA - SERPAJ CHILE"/>
    <s v="PRM - PROGRAMA ESPECIALIZADO EN MALTRATO"/>
    <x v="0"/>
    <x v="0"/>
  </r>
  <r>
    <x v="15"/>
    <d v="2023-01-01T00:00:00"/>
    <x v="1"/>
    <n v="1051379"/>
    <s v="RLP - RESIDENCIA ALEAH"/>
    <x v="0"/>
    <s v="FUNDACIÓN MI CASA"/>
    <s v="RLP - RESIDENCIA DE PROTECCIÓN PARA LACTANTES Y PREESCOLARES (con Programa)"/>
    <x v="1"/>
    <x v="0"/>
  </r>
  <r>
    <x v="15"/>
    <d v="2023-02-01T00:00:00"/>
    <x v="1"/>
    <n v="1051420"/>
    <s v="FAE - EL QUISCO"/>
    <x v="129"/>
    <s v="ORGANIZACIÓN COMUNITARIA FUNCIONAL CENTRO CULTURAL Y SOCIAL CENTRO DE APOYO AL NIÑO Y LA FAMILIA"/>
    <s v="FAE - PROGRAMA DE FAMILIA DE ACOGIDA ESPECIALIZADA"/>
    <x v="0"/>
    <x v="0"/>
  </r>
  <r>
    <x v="15"/>
    <d v="2023-02-01T00:00:00"/>
    <x v="1"/>
    <n v="1051239"/>
    <s v="DAM - MAITEN"/>
    <x v="24"/>
    <s v="ONG CREAPSI"/>
    <s v="DAM - DIAGNÓSTICO"/>
    <x v="0"/>
    <x v="0"/>
  </r>
  <r>
    <x v="15"/>
    <d v="2023-02-01T00:00:00"/>
    <x v="1"/>
    <n v="1051326"/>
    <s v="PRM - PACHA K ANCHAY"/>
    <x v="135"/>
    <s v="O.N.G. CORPORACIÓN CAPREIS"/>
    <s v="PRM - PROGRAMA ESPECIALIZADO EN MALTRATO"/>
    <x v="0"/>
    <x v="0"/>
  </r>
  <r>
    <x v="15"/>
    <d v="2023-02-01T00:00:00"/>
    <x v="1"/>
    <n v="1051329"/>
    <s v="PPF - COLUNQUEN"/>
    <x v="138"/>
    <s v="ORGANIZACIÓN NO GUBERNAMENTAL DE DESARROLLO CTRO.COMUNITARIO DE ATENCIÓN AL JOVEN"/>
    <s v="PPF - PROGRAMA DE PREVENCIÓN FOCALIZADA"/>
    <x v="1"/>
    <x v="0"/>
  </r>
  <r>
    <x v="15"/>
    <d v="2023-03-01T00:00:00"/>
    <x v="3"/>
    <n v="1050930"/>
    <s v="PPF - QUILLOTA SUR IRQI"/>
    <x v="139"/>
    <s v="CORPORACIÓN DE EDUCACIÓN, REHABILITACIÓN, CAPACITACIÓN, ATENCIÓN DE MENORES Y PERFECCIONAMIENTO"/>
    <s v="PPF - PROGRAMA DE PREVENCIÓN FOCALIZADA"/>
    <x v="0"/>
    <x v="0"/>
  </r>
  <r>
    <x v="15"/>
    <d v="2023-04-01T00:00:00"/>
    <x v="3"/>
    <n v="1051434"/>
    <s v="REM - HOGAR CAMPO LOS ESPINOS"/>
    <x v="137"/>
    <s v="SOCIEDAD JUNTOS E.V."/>
    <s v="REM - RESIDENCIA PROTECCION PARA MAYORES CON PROGRAMA"/>
    <x v="0"/>
    <x v="0"/>
  </r>
  <r>
    <x v="15"/>
    <d v="2023-04-01T00:00:00"/>
    <x v="3"/>
    <n v="1050916"/>
    <s v="PIE - SAN ANTONIO"/>
    <x v="129"/>
    <s v="ORGANIZACIÓN COMUNITARIA FUNCIONAL CENTRO CULTURAL Y SOCIAL CENTRO DE APOYO AL NIÑO Y LA FAMILIA"/>
    <s v="PIE - PROGRAMA DE INTERVENCION ESPECIALIZADA"/>
    <x v="1"/>
    <x v="0"/>
  </r>
  <r>
    <x v="15"/>
    <d v="2023-04-01T00:00:00"/>
    <x v="3"/>
    <n v="1051303"/>
    <s v="PRM - CENIM SAN ANTONIO"/>
    <x v="0"/>
    <s v="FUNDACIÓN MI CASA"/>
    <s v="PRM - PROGRAMA ESPECIALIZADO EN MALTRATO"/>
    <x v="1"/>
    <x v="0"/>
  </r>
  <r>
    <x v="15"/>
    <d v="2023-05-01T00:00:00"/>
    <x v="3"/>
    <n v="1051406"/>
    <s v="REM - RESIDENCIA HARE O TATOU I RAPA NUI"/>
    <x v="21"/>
    <s v="FUNDACIÓN NIÑO Y PATRIA"/>
    <s v="REM - RESIDENCIA PROTECCION PARA MAYORES CON PROGRAMA"/>
    <x v="0"/>
    <x v="0"/>
  </r>
  <r>
    <x v="15"/>
    <d v="2023-06-01T00:00:00"/>
    <x v="2"/>
    <n v="1051434"/>
    <s v="REM - HOGAR CAMPO LOS ESPINOS"/>
    <x v="137"/>
    <s v="SOCIEDAD JUNTOS E.V."/>
    <s v="REM - RESIDENCIA PROTECCION PARA MAYORES CON PROGRAMA"/>
    <x v="2"/>
    <x v="0"/>
  </r>
  <r>
    <x v="15"/>
    <d v="2023-06-01T00:00:00"/>
    <x v="3"/>
    <n v="1051428"/>
    <s v="RMA - ANUNCIACIÓN"/>
    <x v="127"/>
    <s v="PATRONATO DE LOS SAGRADOS CORAZONES DE VALPARAISO"/>
    <s v="RMA - RESIDENCIA PROTECCION PARA MADRES ADOLESCENTES CON PROGRAMA"/>
    <x v="0"/>
    <x v="0"/>
  </r>
  <r>
    <x v="15"/>
    <d v="2023-06-01T00:00:00"/>
    <x v="3"/>
    <n v="1051327"/>
    <s v="PRM - LIWEN"/>
    <x v="79"/>
    <s v="ORGANIZACIÓN NO GUBERNAMENTAL DE DESARROLLO RAICES SANTIAGO"/>
    <s v="PRM - PROGRAMA ESPECIALIZADO EN MALTRATO"/>
    <x v="0"/>
    <x v="0"/>
  </r>
  <r>
    <x v="15"/>
    <d v="2023-06-01T00:00:00"/>
    <x v="3"/>
    <n v="1051347"/>
    <s v="REM - PADRE ALFONSO BOES"/>
    <x v="3"/>
    <s v="MARÍA AYUDA CORPORACIÓN DE BENEFICENCIA"/>
    <s v="REM - RESIDENCIA PROTECCION PARA MAYORES CON PROGRAMA"/>
    <x v="0"/>
    <x v="0"/>
  </r>
  <r>
    <x v="15"/>
    <d v="2023-07-01T00:00:00"/>
    <x v="3"/>
    <n v="1051216"/>
    <s v="REM - RESIDENCIA DE NIÑOS Y JÓVENES PABLO VI"/>
    <x v="15"/>
    <s v="FUNDACIÓN MARÍA DE LA LUZ ZAÑARTU"/>
    <s v="REM - RESIDENCIA PROTECCION PARA MAYORES CON PROGRAMA"/>
    <x v="0"/>
    <x v="0"/>
  </r>
  <r>
    <x v="15"/>
    <d v="2023-07-01T00:00:00"/>
    <x v="3"/>
    <n v="1051424"/>
    <s v="RVA - CASA CUMBRES DE VALPARAÍSO"/>
    <x v="45"/>
    <s v="FUNDACIÓN ICEPH"/>
    <s v="RVA - RESIDENCIA DE VIDA FAMILIAR PARA ADOLESCENTES"/>
    <x v="0"/>
    <x v="0"/>
  </r>
  <r>
    <x v="15"/>
    <d v="2023-08-01T00:00:00"/>
    <x v="3"/>
    <n v="1051328"/>
    <s v="PRM - SUYAI"/>
    <x v="79"/>
    <s v="ORGANIZACIÓN NO GUBERNAMENTAL DE DESARROLLO RAICES SANTIAGO"/>
    <s v="PRM - PROGRAMA ESPECIALIZADO EN MALTRATO"/>
    <x v="0"/>
    <x v="0"/>
  </r>
  <r>
    <x v="15"/>
    <d v="2023-09-01T00:00:00"/>
    <x v="3"/>
    <n v="1051400"/>
    <s v="RMA - RESIDENCIA PARA MADRES ADOLESCENTES NUESTRA SEÑORA DE LA VISITACIÓN"/>
    <x v="3"/>
    <s v="MARÍA AYUDA CORPORACIÓN DE BENEFICENCIA"/>
    <s v="RMA - RESIDENCIA PROTECCION PARA MADRES ADOLESCENTES CON PROGRAMA"/>
    <x v="0"/>
    <x v="0"/>
  </r>
  <r>
    <x v="15"/>
    <d v="2023-10-01T00:00:00"/>
    <x v="2"/>
    <n v="1051253"/>
    <s v="FAE - QUILLAY MARÍA ACOGE"/>
    <x v="128"/>
    <s v="ORGANIZACIÓN NO GUBERNAMENTAL DE DESARROLLO MARÍA ACOGE"/>
    <s v="FAE - PROGRAMA DE FAMILIA DE ACOGIDA ESPECIALIZADA"/>
    <x v="2"/>
    <x v="0"/>
  </r>
  <r>
    <x v="15"/>
    <d v="2023-10-01T00:00:00"/>
    <x v="2"/>
    <n v="1051214"/>
    <s v="RLP - RESIDENCIA VIÑA"/>
    <x v="0"/>
    <s v="FUNDACIÓN MI CASA"/>
    <s v="RLP - RESIDENCIA DE PROTECCIÓN PARA LACTANTES Y PREESCOLARES (con Programa)"/>
    <x v="2"/>
    <x v="0"/>
  </r>
  <r>
    <x v="15"/>
    <d v="2023-10-01T00:00:00"/>
    <x v="3"/>
    <n v="1051312"/>
    <s v="PRM - CENTRO AYEN"/>
    <x v="66"/>
    <s v="ORGANIZACIÓN NO GUBERNAMENTAL DE DESARROLLO CENTRO DE PROMOCIÓN DE APOYO A LA INFANCIA - PAICABI"/>
    <s v="PRM - PROGRAMA ESPECIALIZADO EN MALTRATO"/>
    <x v="1"/>
    <x v="0"/>
  </r>
  <r>
    <x v="15"/>
    <d v="2023-10-01T00:00:00"/>
    <x v="3"/>
    <n v="1051307"/>
    <s v="PRM - CENTRO DUWEN"/>
    <x v="66"/>
    <s v="ORGANIZACIÓN NO GUBERNAMENTAL DE DESARROLLO CENTRO DE PROMOCIÓN DE APOYO A LA INFANCIA - PAICABI"/>
    <s v="PRM - PROGRAMA ESPECIALIZADO EN MALTRATO"/>
    <x v="1"/>
    <x v="0"/>
  </r>
  <r>
    <x v="15"/>
    <d v="2023-10-01T00:00:00"/>
    <x v="3"/>
    <n v="1051323"/>
    <s v="PRM - CIUDAD DEL NIÑO SAN ANTONIO"/>
    <x v="14"/>
    <s v="FUNDACIÓN CIUDAD DEL NIÑO EX CONSEJO DE DEFENSA DEL NIÑO"/>
    <s v="PRM - PROGRAMA ESPECIALIZADO EN MALTRATO"/>
    <x v="1"/>
    <x v="0"/>
  </r>
  <r>
    <x v="15"/>
    <d v="2023-10-01T00:00:00"/>
    <x v="3"/>
    <n v="1051356"/>
    <s v="RLP - RESIDENCIA SAN FELIPE"/>
    <x v="0"/>
    <s v="FUNDACIÓN MI CASA"/>
    <s v="RLP - RESIDENCIA DE PROTECCIÓN PARA LACTANTES Y PREESCOLARES (con Programa)"/>
    <x v="1"/>
    <x v="0"/>
  </r>
  <r>
    <x v="15"/>
    <d v="2023-11-01T00:00:00"/>
    <x v="3"/>
    <n v="1050599"/>
    <s v="REM - CENTRO RESIDENCIAL FEMENINO LLO LLEO"/>
    <x v="23"/>
    <s v="SOCIEDAD DE ASISTENCIA Y CAPACITACIÓN (ANTES DENOMINADA SOCIEDAD PROTECTORA DE LA INFANCIA)"/>
    <s v="REM - RESIDENCIA PROTECCION PARA MAYORES CON PROGRAMA"/>
    <x v="0"/>
    <x v="0"/>
  </r>
  <r>
    <x v="15"/>
    <d v="2023-11-01T00:00:00"/>
    <x v="3"/>
    <n v="1051323"/>
    <s v="PRM - CIUDAD DEL NIÑO SAN ANTONIO"/>
    <x v="14"/>
    <s v="FUNDACIÓN CIUDAD DEL NIÑO EX CONSEJO DE DEFENSA DEL NIÑO"/>
    <s v="PRM - PROGRAMA ESPECIALIZADO EN MALTRATO"/>
    <x v="0"/>
    <x v="0"/>
  </r>
  <r>
    <x v="15"/>
    <d v="2023-11-01T00:00:00"/>
    <x v="3"/>
    <n v="1051301"/>
    <s v="PPF - GANDHI"/>
    <x v="6"/>
    <s v="CORPORACIÓN SERVICIO PAZ Y JUSTICIA - SERPAJ CHILE"/>
    <s v="PPF - PROGRAMA DE PREVENCIÓN FOCALIZADA"/>
    <x v="0"/>
    <x v="0"/>
  </r>
  <r>
    <x v="15"/>
    <d v="2023-11-01T00:00:00"/>
    <x v="3"/>
    <n v="1051450"/>
    <s v="PRM - CENTRO ALIWE"/>
    <x v="66"/>
    <s v="ORGANIZACIÓN NO GUBERNAMENTAL DE DESARROLLO CENTRO DE PROMOCIÓN DE APOYO A LA INFANCIA - PAICABI"/>
    <s v="PRM - PROGRAMA ESPECIALIZADO EN MALTRATO"/>
    <x v="0"/>
    <x v="0"/>
  </r>
  <r>
    <x v="15"/>
    <d v="2023-12-01T00:00:00"/>
    <x v="2"/>
    <n v="1051504"/>
    <s v="REM - CASA CUMBRES DE MARGA MARGA"/>
    <x v="45"/>
    <s v="FUNDACIÓN ICEPH"/>
    <s v="REM - RESIDENCIA PROTECCION PARA MAYORES CON PROGRAMA"/>
    <x v="2"/>
    <x v="0"/>
  </r>
  <r>
    <x v="15"/>
    <d v="2023-12-01T00:00:00"/>
    <x v="3"/>
    <n v="1051245"/>
    <s v="PIE - ANAJALI"/>
    <x v="135"/>
    <s v="O.N.G. CORPORACIÓN CAPREIS"/>
    <s v="PIE - PROGRAMA DE INTERVENCION ESPECIALIZADA"/>
    <x v="0"/>
    <x v="0"/>
  </r>
  <r>
    <x v="15"/>
    <d v="2023-12-01T00:00:00"/>
    <x v="3"/>
    <n v="1051461"/>
    <s v="PIE - SUYAI SAN ANTONIO"/>
    <x v="129"/>
    <s v="ORGANIZACIÓN COMUNITARIA FUNCIONAL CENTRO CULTURAL Y SOCIAL CENTRO DE APOYO AL NIÑO Y LA FAMILIA"/>
    <s v="PIE - PROGRAMA DE INTERVENCION ESPECIALIZADA"/>
    <x v="0"/>
    <x v="0"/>
  </r>
  <r>
    <x v="15"/>
    <d v="2023-12-01T00:00:00"/>
    <x v="3"/>
    <n v="1051226"/>
    <s v="PIE - VICTOR JARA"/>
    <x v="6"/>
    <s v="CORPORACIÓN SERVICIO PAZ Y JUSTICIA - SERPAJ CHILE"/>
    <s v="PIE - PROGRAMA DE INTERVENCION ESPECIALIZADA"/>
    <x v="0"/>
    <x v="0"/>
  </r>
  <r>
    <x v="15"/>
    <d v="2023-12-01T00:00:00"/>
    <x v="3"/>
    <n v="1051468"/>
    <s v="PRM - CENIM CABILDO"/>
    <x v="0"/>
    <s v="FUNDACIÓN MI CASA"/>
    <s v="PRM - PROGRAMA ESPECIALIZADO EN MALTRATO"/>
    <x v="0"/>
    <x v="0"/>
  </r>
  <r>
    <x v="15"/>
    <d v="2023-12-01T00:00:00"/>
    <x v="3"/>
    <n v="1051460"/>
    <s v="PPF - CUIDAD DEL NIÑO SAN ANTONIO SUR"/>
    <x v="14"/>
    <s v="FUNDACIÓN CIUDAD DEL NIÑO EX CONSEJO DE DEFENSA DEL NIÑO"/>
    <s v="PPF - PROGRAMA DE PREVENCIÓN FOCALIZADA"/>
    <x v="0"/>
    <x v="0"/>
  </r>
  <r>
    <x v="15"/>
    <d v="2023-12-01T00:00:00"/>
    <x v="3"/>
    <n v="1051326"/>
    <s v="PRM - PACHA K ANCHAY"/>
    <x v="135"/>
    <s v="O.N.G. CORPORACIÓN CAPREIS"/>
    <s v="PRM - PROGRAMA ESPECIALIZADO EN MALTRATO"/>
    <x v="0"/>
    <x v="0"/>
  </r>
  <r>
    <x v="15"/>
    <d v="2023-12-01T00:00:00"/>
    <x v="3"/>
    <n v="1051329"/>
    <s v="PPF - COLUNQUEN"/>
    <x v="138"/>
    <s v="ORGANIZACIÓN NO GUBERNAMENTAL DE DESARROLLO CTRO.COMUNITARIO DE ATENCIÓN AL JOVEN"/>
    <s v="PPF - PROGRAMA DE PREVENCIÓN FOCALIZADA"/>
    <x v="0"/>
    <x v="0"/>
  </r>
  <r>
    <x v="15"/>
    <d v="2023-12-01T00:00:00"/>
    <x v="3"/>
    <n v="1051246"/>
    <s v="PPF - CABILDO IRPA"/>
    <x v="139"/>
    <s v="CORPORACIÓN DE EDUCACIÓN, REHABILITACIÓN, CAPACITACIÓN, ATENCIÓN DE MENORES Y PERFECCIONAMIENTO"/>
    <s v="PPF - PROGRAMA DE PREVENCIÓN FOCALIZADA"/>
    <x v="0"/>
    <x v="0"/>
  </r>
  <r>
    <x v="15"/>
    <d v="2023-12-01T00:00:00"/>
    <x v="3"/>
    <n v="1051467"/>
    <s v="PPF - IZAR"/>
    <x v="11"/>
    <s v="FUNDACIÓN TALITA KUM"/>
    <s v="PPF - PROGRAMA DE PREVENCIÓN FOCALIZADA"/>
    <x v="3"/>
    <x v="0"/>
  </r>
  <r>
    <x v="15"/>
    <d v="2023-12-01T00:00:00"/>
    <x v="3"/>
    <n v="1051453"/>
    <s v="PPF - LA LIGUA PITAKUY"/>
    <x v="139"/>
    <s v="CORPORACIÓN DE EDUCACIÓN, REHABILITACIÓN, CAPACITACIÓN, ATENCIÓN DE MENORES Y PERFECCIONAMIENTO"/>
    <s v="PPF - PROGRAMA DE PREVENCIÓN FOCALIZADA"/>
    <x v="1"/>
    <x v="0"/>
  </r>
  <r>
    <x v="15"/>
    <d v="2023-12-11T00:00:00"/>
    <x v="3"/>
    <n v="1051063"/>
    <s v="PRM - CENTRO LAFQUEN"/>
    <x v="66"/>
    <s v="ORGANIZACIÓN NO GUBERNAMENTAL DE DESARROLLO CENTRO DE PROMOCIÓN DE APOYO A LA INFANCIA - PAICABI"/>
    <s v="PRM - PROGRAMA ESPECIALIZADO EN MALTRATO"/>
    <x v="0"/>
    <x v="0"/>
  </r>
  <r>
    <x v="15"/>
    <d v="2023-12-11T00:00:00"/>
    <x v="3"/>
    <n v="1051469"/>
    <s v="PIE - 24 HORAS MANUEL GUERRERO"/>
    <x v="6"/>
    <s v="CORPORACIÓN SERVICIO PAZ Y JUSTICIA - SERPAJ CHILE"/>
    <s v="PIE - PROGRAMA DE INTERVENCION ESPECIALIZADA (24 H)"/>
    <x v="0"/>
    <x v="0"/>
  </r>
  <r>
    <x v="15"/>
    <d v="2023-12-11T00:00:00"/>
    <x v="3"/>
    <n v="1050933"/>
    <s v="PPF - CASABLANCA ANTIMAPUY"/>
    <x v="139"/>
    <s v="CORPORACIÓN DE EDUCACIÓN, REHABILITACIÓN, CAPACITACIÓN, ATENCIÓN DE MENORES Y PERFECCIONAMIENTO"/>
    <s v="PPF - PROGRAMA DE PREVENCIÓN FOCALIZADA"/>
    <x v="0"/>
    <x v="0"/>
  </r>
  <r>
    <x v="15"/>
    <d v="2023-12-11T00:00:00"/>
    <x v="3"/>
    <n v="1051314"/>
    <s v="PRM - CENTRO PAIHUEN"/>
    <x v="66"/>
    <s v="ORGANIZACIÓN NO GUBERNAMENTAL DE DESARROLLO CENTRO DE PROMOCIÓN DE APOYO A LA INFANCIA - PAICABI"/>
    <s v="PRM - PROGRAMA ESPECIALIZADO EN MALTRATO"/>
    <x v="0"/>
    <x v="0"/>
  </r>
  <r>
    <x v="15"/>
    <d v="2024-01-01T00:00:00"/>
    <x v="3"/>
    <n v="1051381"/>
    <s v="RLP - HOGAR MARÍA MADRE"/>
    <x v="125"/>
    <s v="ORGANIZACIÓN NO GUBERNAMENTAL DE DESARROLLO MARÍA MADRE"/>
    <s v="RLP - RESIDENCIA DE PROTECCIÓN PARA LACTANTES Y PREESCOLARES (con Programa)"/>
    <x v="0"/>
    <x v="0"/>
  </r>
  <r>
    <x v="15"/>
    <d v="2024-01-01T00:00:00"/>
    <x v="3"/>
    <n v="1051367"/>
    <s v="REM - CASA LAURA VICUÑA"/>
    <x v="132"/>
    <s v="OBISPADO DE SAN FELIPE"/>
    <s v="REM - RESIDENCIA PROTECCION PARA MAYORES CON PROGRAMA"/>
    <x v="1"/>
    <x v="0"/>
  </r>
  <r>
    <x v="15"/>
    <d v="2024-01-01T00:00:00"/>
    <x v="3"/>
    <n v="1051218"/>
    <s v="REM - CASA WALTER ZIELKE"/>
    <x v="132"/>
    <s v="OBISPADO DE SAN FELIPE"/>
    <s v="REM - RESIDENCIA PROTECCION PARA MAYORES CON PROGRAMA"/>
    <x v="1"/>
    <x v="0"/>
  </r>
  <r>
    <x v="15"/>
    <d v="2024-02-14T00:00:00"/>
    <x v="2"/>
    <n v="1051411"/>
    <s v="REM - RESIDENCIA SAN PATRICIO"/>
    <x v="126"/>
    <s v="FUNDACIÓN REFUGIO DE CRISTO"/>
    <s v="REM - RESIDENCIA PROTECCION PARA MAYORES CON PROGRAMA"/>
    <x v="2"/>
    <x v="0"/>
  </r>
  <r>
    <x v="15"/>
    <d v="2024-02-20T00:00:00"/>
    <x v="0"/>
    <n v="1051267"/>
    <s v="FAE - ARBOLEDA"/>
    <x v="28"/>
    <s v="CONGREGACIÓN RELIGIOSOS TERCIARIOS CAPUCHINOS"/>
    <s v="FAE - PROGRAMA DE FAMILIA DE ACOGIDA ESPECIALIZADA"/>
    <x v="1"/>
    <x v="0"/>
  </r>
  <r>
    <x v="15"/>
    <d v="2024-02-20T00:00:00"/>
    <x v="0"/>
    <n v="1051377"/>
    <s v="RLP - RESIDENCIA CIUDAD JARDIN"/>
    <x v="0"/>
    <s v="FUNDACIÓN MI CASA"/>
    <s v="RLP - RESIDENCIA DE PROTECCIÓN PARA LACTANTES Y PREESCOLARES (con Programa)"/>
    <x v="0"/>
    <x v="0"/>
  </r>
  <r>
    <x v="15"/>
    <d v="2024-02-26T00:00:00"/>
    <x v="0"/>
    <n v="1051229"/>
    <s v="PIE - OSCAR ROMERO"/>
    <x v="6"/>
    <s v="CORPORACIÓN SERVICIO PAZ Y JUSTICIA - SERPAJ CHILE"/>
    <s v="PIE - PROGRAMA DE INTERVENCION ESPECIALIZADA"/>
    <x v="0"/>
    <x v="0"/>
  </r>
  <r>
    <x v="15"/>
    <d v="2024-03-01T00:00:00"/>
    <x v="0"/>
    <n v="1051418"/>
    <s v="REM - RESIDENCIA FELIX RUIZ DE ESCUDERO"/>
    <x v="126"/>
    <s v="FUNDACIÓN REFUGIO DE CRISTO"/>
    <s v="REM - RESIDENCIA PROTECCION PARA MAYORES CON PROGRAMA"/>
    <x v="0"/>
    <x v="0"/>
  </r>
  <r>
    <x v="15"/>
    <d v="2024-03-01T00:00:00"/>
    <x v="0"/>
    <n v="1051309"/>
    <s v="PRM - CENTRO AYELEN"/>
    <x v="66"/>
    <s v="ORGANIZACIÓN NO GUBERNAMENTAL DE DESARROLLO CENTRO DE PROMOCIÓN DE APOYO A LA INFANCIA - PAICABI"/>
    <s v="PRM - PROGRAMA ESPECIALIZADO EN MALTRATO"/>
    <x v="0"/>
    <x v="0"/>
  </r>
  <r>
    <x v="15"/>
    <d v="2024-03-01T00:00:00"/>
    <x v="0"/>
    <n v="1051312"/>
    <s v="PRM - CENTRO AYEN"/>
    <x v="66"/>
    <s v="ORGANIZACIÓN NO GUBERNAMENTAL DE DESARROLLO CENTRO DE PROMOCIÓN DE APOYO A LA INFANCIA - PAICABI"/>
    <s v="PRM - PROGRAMA ESPECIALIZADO EN MALTRATO"/>
    <x v="0"/>
    <x v="0"/>
  </r>
  <r>
    <x v="15"/>
    <d v="2024-03-01T00:00:00"/>
    <x v="0"/>
    <n v="1050623"/>
    <s v="RPM - HOGAR SANTA TERESITA DE LISIEUX"/>
    <x v="127"/>
    <s v="PATRONATO DE LOS SAGRADOS CORAZONES DE VALPARAISO"/>
    <s v="RPM - RESIDENCIA DE PROTECCIÓN PARA MAYORES"/>
    <x v="0"/>
    <x v="0"/>
  </r>
  <r>
    <x v="15"/>
    <d v="2024-03-07T00:00:00"/>
    <x v="0"/>
    <n v="1051498"/>
    <s v="DCE - BOLDO"/>
    <x v="24"/>
    <s v="ONG CREAPSI"/>
    <s v="DCE - DIAGNOSTICO CLINICO ESPECIALIZADO"/>
    <x v="1"/>
    <x v="0"/>
  </r>
  <r>
    <x v="15"/>
    <d v="2024-03-07T00:00:00"/>
    <x v="4"/>
    <n v="1051499"/>
    <s v="DCE - MOLLE"/>
    <x v="24"/>
    <s v="ONG CREAPSI"/>
    <s v="DCE - DIAGNOSTICO CLINICO ESPECIALIZADO"/>
    <x v="1"/>
    <x v="0"/>
  </r>
  <r>
    <x v="15"/>
    <d v="2024-03-07T00:00:00"/>
    <x v="4"/>
    <n v="1051500"/>
    <s v="DCE - PEUMO"/>
    <x v="24"/>
    <s v="ONG CREAPSI"/>
    <s v="DCE - DIAGNOSTICO CLINICO ESPECIALIZADO"/>
    <x v="1"/>
    <x v="0"/>
  </r>
  <r>
    <x v="15"/>
    <d v="2024-03-07T00:00:00"/>
    <x v="4"/>
    <n v="1051497"/>
    <s v="DCE - QUILLAY"/>
    <x v="24"/>
    <s v="ONG CREAPSI"/>
    <s v="DCE - DIAGNOSTICO CLINICO ESPECIALIZADO"/>
    <x v="1"/>
    <x v="0"/>
  </r>
  <r>
    <x v="15"/>
    <d v="2024-03-07T00:00:00"/>
    <x v="0"/>
    <n v="1051269"/>
    <s v="FAE - ADRA SAN FELIPE"/>
    <x v="26"/>
    <s v="AGENCIA ADVENTISTA DE DESARROLLO Y RECURSOS ASISTENCIALES (ADRA CHILE)"/>
    <s v="FAE - PROGRAMA DE FAMILIA DE ACOGIDA ESPECIALIZADA"/>
    <x v="0"/>
    <x v="0"/>
  </r>
  <r>
    <x v="15"/>
    <d v="2024-03-07T00:00:00"/>
    <x v="0"/>
    <n v="1051238"/>
    <s v="PRM - MATUMAINI"/>
    <x v="135"/>
    <s v="O.N.G. CORPORACIÓN CAPREIS"/>
    <s v="PRM - PROGRAMA ESPECIALIZADO EN MALTRATO"/>
    <x v="0"/>
    <x v="0"/>
  </r>
  <r>
    <x v="15"/>
    <d v="2024-03-12T00:00:00"/>
    <x v="4"/>
    <n v="1051496"/>
    <s v="DCE - MAITEN"/>
    <x v="24"/>
    <s v="ONG CREAPSI"/>
    <s v="DCE - DIAGNOSTICO CLINICO ESPECIALIZADO"/>
    <x v="1"/>
    <x v="0"/>
  </r>
  <r>
    <x v="15"/>
    <d v="2024-04-01T00:00:00"/>
    <x v="4"/>
    <n v="1051509"/>
    <s v="PRM - CENTRO TAHIEL"/>
    <x v="66"/>
    <s v="ORGANIZACIÓN NO GUBERNAMENTAL DE DESARROLLO CENTRO DE PROMOCIÓN DE APOYO A LA INFANCIA - PAICABI"/>
    <s v="PRM - PROGRAMA ESPECIALIZADO EN MALTRATO"/>
    <x v="1"/>
    <x v="0"/>
  </r>
  <r>
    <x v="15"/>
    <d v="2024-04-01T00:00:00"/>
    <x v="4"/>
    <n v="1051214"/>
    <s v="RLP - RESIDENCIA VIÑA"/>
    <x v="0"/>
    <s v="FUNDACIÓN MI CASA"/>
    <s v="RLP - RESIDENCIA DE PROTECCIÓN PARA LACTANTES Y PREESCOLARES (con Programa)"/>
    <x v="0"/>
    <x v="0"/>
  </r>
  <r>
    <x v="15"/>
    <d v="2024-04-03T00:00:00"/>
    <x v="0"/>
    <n v="1051267"/>
    <s v="FAE - ARBOLEDA"/>
    <x v="28"/>
    <s v="CONGREGACIÓN RELIGIOSOS TERCIARIOS CAPUCHINOS"/>
    <s v="FAE - PROGRAMA DE FAMILIA DE ACOGIDA ESPECIALIZADA"/>
    <x v="1"/>
    <x v="0"/>
  </r>
  <r>
    <x v="15"/>
    <d v="2024-04-03T00:00:00"/>
    <x v="4"/>
    <n v="1051265"/>
    <s v="FAE - PETORCA"/>
    <x v="28"/>
    <s v="CONGREGACIÓN RELIGIOSOS TERCIARIOS CAPUCHINOS"/>
    <s v="FAE - PROGRAMA DE FAMILIA DE ACOGIDA ESPECIALIZADA"/>
    <x v="1"/>
    <x v="0"/>
  </r>
  <r>
    <x v="15"/>
    <d v="2024-04-03T00:00:00"/>
    <x v="4"/>
    <n v="1051400"/>
    <s v="RMA - RESIDENCIA PARA MADRES ADOLESCENTES NUESTRA SEÑORA DE LA VISITACIÓN"/>
    <x v="3"/>
    <s v="MARÍA AYUDA CORPORACIÓN DE BENEFICENCIA"/>
    <s v="RMA - RESIDENCIA PROTECCION PARA MADRES ADOLESCENTES CON PROGRAMA"/>
    <x v="0"/>
    <x v="0"/>
  </r>
  <r>
    <x v="15"/>
    <d v="2024-04-04T00:00:00"/>
    <x v="4"/>
    <n v="1051417"/>
    <s v="FAE - SAN ANTONIO KUTRALHUE"/>
    <x v="129"/>
    <s v="ORGANIZACIÓN COMUNITARIA FUNCIONAL CENTRO CULTURAL Y SOCIAL CENTRO DE APOYO AL NIÑO Y LA FAMILIA"/>
    <s v="FAE - PROGRAMA DE FAMILIA DE ACOGIDA ESPECIALIZADA"/>
    <x v="1"/>
    <x v="0"/>
  </r>
  <r>
    <x v="15"/>
    <d v="2024-04-04T00:00:00"/>
    <x v="0"/>
    <n v="1051216"/>
    <s v="REM - RESIDENCIA DE NIÑOS Y JÓVENES PABLO VI"/>
    <x v="15"/>
    <s v="FUNDACIÓN MARÍA DE LA LUZ ZAÑARTU"/>
    <s v="REM - RESIDENCIA PROTECCION PARA MAYORES CON PROGRAMA"/>
    <x v="0"/>
    <x v="0"/>
  </r>
  <r>
    <x v="15"/>
    <d v="2024-04-04T00:00:00"/>
    <x v="4"/>
    <n v="1051379"/>
    <s v="RLP - RESIDENCIA ALEAH"/>
    <x v="0"/>
    <s v="FUNDACIÓN MI CASA"/>
    <s v="RLP - RESIDENCIA DE PROTECCIÓN PARA LACTANTES Y PREESCOLARES (con Programa)"/>
    <x v="1"/>
    <x v="0"/>
  </r>
  <r>
    <x v="15"/>
    <d v="2024-05-01T00:00:00"/>
    <x v="2"/>
    <n v="1050623"/>
    <s v="RPM - HOGAR SANTA TERESITA DE LISIEUX"/>
    <x v="127"/>
    <s v="PATRONATO DE LOS SAGRADOS CORAZONES DE VALPARAISO"/>
    <s v="RPM - RESIDENCIA DE PROTECCIÓN PARA MAYORES"/>
    <x v="2"/>
    <x v="0"/>
  </r>
  <r>
    <x v="15"/>
    <d v="2024-05-01T00:00:00"/>
    <x v="2"/>
    <n v="1051356"/>
    <s v="RLP - RESIDENCIA SAN FELIPE"/>
    <x v="0"/>
    <s v="FUNDACIÓN MI CASA"/>
    <s v="RLP - RESIDENCIA DE PROTECCIÓN PARA LACTANTES Y PREESCOLARES (con Programa)"/>
    <x v="2"/>
    <x v="0"/>
  </r>
  <r>
    <x v="15"/>
    <d v="2024-05-01T00:00:00"/>
    <x v="4"/>
    <n v="1051451"/>
    <s v="PPF - AYLLU"/>
    <x v="141"/>
    <s v="ORGANIZACIÓN NO GUBERNAMENTAL DE DESARROLLO COVACHA"/>
    <s v="PPF - PROGRAMA DE PREVENCIÓN FOCALIZADA"/>
    <x v="1"/>
    <x v="0"/>
  </r>
  <r>
    <x v="15"/>
    <d v="2024-05-01T00:00:00"/>
    <x v="4"/>
    <n v="1051369"/>
    <s v="PPF - LUIS PEREZ AGUIRRE"/>
    <x v="6"/>
    <s v="CORPORACIÓN SERVICIO PAZ Y JUSTICIA - SERPAJ CHILE"/>
    <s v="PPF - PROGRAMA DE PREVENCIÓN FOCALIZADA"/>
    <x v="0"/>
    <x v="0"/>
  </r>
  <r>
    <x v="15"/>
    <d v="2024-05-01T00:00:00"/>
    <x v="4"/>
    <n v="1051273"/>
    <s v="PRM - CIUDAD DEL NIÑO VILLA ALEMANA SUR"/>
    <x v="14"/>
    <s v="FUNDACIÓN CIUDAD DEL NIÑO EX CONSEJO DE DEFENSA DEL NIÑO"/>
    <s v="PRM - PROGRAMA ESPECIALIZADO EN MALTRATO"/>
    <x v="1"/>
    <x v="0"/>
  </r>
  <r>
    <x v="15"/>
    <d v="2024-05-01T00:00:00"/>
    <x v="4"/>
    <n v="1051052"/>
    <s v="PRM - CNETRO KALFU"/>
    <x v="66"/>
    <s v="ORGANIZACIÓN NO GUBERNAMENTAL DE DESARROLLO CENTRO DE PROMOCIÓN DE APOYO A LA INFANCIA - PAICABI"/>
    <s v="PRM - PROGRAMA ESPECIALIZADO EN MALTRATO"/>
    <x v="1"/>
    <x v="0"/>
  </r>
  <r>
    <x v="15"/>
    <d v="2024-05-03T00:00:00"/>
    <x v="4"/>
    <n v="1051420"/>
    <s v="FAE - EL QUISCO"/>
    <x v="129"/>
    <s v="ORGANIZACIÓN COMUNITARIA FUNCIONAL CENTRO CULTURAL Y SOCIAL CENTRO DE APOYO AL NIÑO Y LA FAMILIA"/>
    <s v="FAE - PROGRAMA DE FAMILIA DE ACOGIDA ESPECIALIZADA"/>
    <x v="0"/>
    <x v="0"/>
  </r>
  <r>
    <x v="15"/>
    <d v="2024-05-08T00:00:00"/>
    <x v="4"/>
    <n v="1051474"/>
    <s v="PPF - ACOGIDA VALPARAÍSO PLAYA ANCHA"/>
    <x v="7"/>
    <s v="CORPORACIÓN ACOGIDA"/>
    <s v="PPF - PROGRAMA DE PREVENCIÓN FOCALIZADA"/>
    <x v="0"/>
    <x v="0"/>
  </r>
  <r>
    <x v="15"/>
    <d v="2024-06-06T00:00:00"/>
    <x v="4"/>
    <n v="1051526"/>
    <s v="RDS - RESIDENCIA SANTO DOMINGO SAVIO"/>
    <x v="119"/>
    <s v="ORGANIZACIÓN NO GUBERNAMENTAL DE DESARROLLO PATHER NOSTRUM"/>
    <s v="RDS - RESIDENCIA CON DISCAPACIDAD SEVERA Y SITUACION DEPENDENCIA CON PROGRAMA PRE -PRD"/>
    <x v="0"/>
    <x v="0"/>
  </r>
  <r>
    <x v="15"/>
    <d v="2024-06-06T00:00:00"/>
    <x v="4"/>
    <n v="1051496"/>
    <s v="DCE - MAITEN"/>
    <x v="24"/>
    <s v="ONG CREAPSI"/>
    <s v="DCE - DIAGNOSTICO CLINICO ESPECIALIZADO"/>
    <x v="0"/>
    <x v="0"/>
  </r>
  <r>
    <x v="15"/>
    <d v="2024-06-06T00:00:00"/>
    <x v="4"/>
    <n v="1051499"/>
    <s v="DCE - MOLLE"/>
    <x v="24"/>
    <s v="ONG CREAPSI"/>
    <s v="DCE - DIAGNOSTICO CLINICO ESPECIALIZADO"/>
    <x v="0"/>
    <x v="0"/>
  </r>
  <r>
    <x v="15"/>
    <d v="2024-06-06T00:00:00"/>
    <x v="4"/>
    <n v="1051237"/>
    <s v="PIE - KINTUNIEN"/>
    <x v="135"/>
    <s v="O.N.G. CORPORACIÓN CAPREIS"/>
    <s v="PIE - PROGRAMA DE INTERVENCION ESPECIALIZADA"/>
    <x v="0"/>
    <x v="0"/>
  </r>
  <r>
    <x v="15"/>
    <d v="2024-06-06T00:00:00"/>
    <x v="4"/>
    <n v="1051323"/>
    <s v="PRM - CIUDAD DEL NIÑO SAN ANTONIO"/>
    <x v="14"/>
    <s v="FUNDACIÓN CIUDAD DEL NIÑO EX CONSEJO DE DEFENSA DEL NIÑO"/>
    <s v="PRM - PROGRAMA ESPECIALIZADO EN MALTRATO"/>
    <x v="1"/>
    <x v="0"/>
  </r>
  <r>
    <x v="15"/>
    <d v="2024-06-06T00:00:00"/>
    <x v="4"/>
    <n v="1051508"/>
    <s v="PRM - SOLA SIERRA HENRIQUEZ"/>
    <x v="6"/>
    <s v="CORPORACIÓN SERVICIO PAZ Y JUSTICIA - SERPAJ CHILE"/>
    <s v="PRM - PROGRAMA ESPECIALIZADO EN MALTRATO"/>
    <x v="0"/>
    <x v="0"/>
  </r>
  <r>
    <x v="15"/>
    <d v="2024-07-02T00:00:00"/>
    <x v="2"/>
    <n v="1051381"/>
    <s v="RLP - HOGAR MARÍA MADRE"/>
    <x v="125"/>
    <s v="ORGANIZACIÓN NO GUBERNAMENTAL DE DESARROLLO MARÍA MADRE"/>
    <s v="RLP - RESIDENCIA DE PROTECCIÓN PARA LACTANTES Y PREESCOLARES (con Programa)"/>
    <x v="2"/>
    <x v="0"/>
  </r>
  <r>
    <x v="15"/>
    <d v="2024-07-02T00:00:00"/>
    <x v="5"/>
    <n v="1051039"/>
    <s v="REM - CASA SAGRADA FAMILIA"/>
    <x v="132"/>
    <s v="OBISPADO DE SAN FELIPE"/>
    <s v="REM - RESIDENCIA PROTECCION PARA MAYORES CON PROGRAMA"/>
    <x v="0"/>
    <x v="0"/>
  </r>
  <r>
    <x v="15"/>
    <d v="2024-07-02T00:00:00"/>
    <x v="4"/>
    <n v="1051258"/>
    <s v="PEE - CENTRO ACOGIDA ONG RAICES LOS ANDES"/>
    <x v="79"/>
    <s v="ORGANIZACIÓN NO GUBERNAMENTAL DE DESARROLLO RAICES SANTIAGO"/>
    <s v="PEE - PROGRAMA EXPLOTACIÓN SEXUAL"/>
    <x v="0"/>
    <x v="0"/>
  </r>
  <r>
    <x v="15"/>
    <d v="2024-07-10T00:00:00"/>
    <x v="4"/>
    <n v="1051234"/>
    <s v="PPF - BARRIO O HIGGINS"/>
    <x v="6"/>
    <s v="CORPORACIÓN SERVICIO PAZ Y JUSTICIA - SERPAJ CHILE"/>
    <s v="PPF - PROGRAMA DE PREVENCIÓN FOCALIZADA"/>
    <x v="0"/>
    <x v="0"/>
  </r>
  <r>
    <x v="15"/>
    <d v="2024-07-10T00:00:00"/>
    <x v="5"/>
    <n v="1051222"/>
    <s v="REM - ALDEAS SOS CIUDAD DEL SOL"/>
    <x v="4"/>
    <s v="ALDEAS INFANTILES S.O.S. CHILE"/>
    <s v="REM - RESIDENCIA PROTECCION PARA MAYORES CON PROGRAMA"/>
    <x v="1"/>
    <x v="0"/>
  </r>
  <r>
    <x v="15"/>
    <d v="2024-07-10T00:00:00"/>
    <x v="4"/>
    <n v="1051371"/>
    <s v="RVA - SANTA MARÍA"/>
    <x v="133"/>
    <s v="ILUSTRE MUNICIPALIDAD DE SANTA MARÍA"/>
    <s v="RVA - RESIDENCIA DE VIDA FAMILIAR PARA ADOLESCENTES"/>
    <x v="1"/>
    <x v="0"/>
  </r>
  <r>
    <x v="15"/>
    <d v="2024-07-24T00:00:00"/>
    <x v="4"/>
    <n v="1051228"/>
    <s v="PIE - ARMONIA"/>
    <x v="6"/>
    <s v="CORPORACIÓN SERVICIO PAZ Y JUSTICIA - SERPAJ CHILE"/>
    <s v="PIE - PROGRAMA DE INTERVENCION ESPECIALIZADA"/>
    <x v="0"/>
    <x v="0"/>
  </r>
  <r>
    <x v="15"/>
    <d v="2024-08-01T00:00:00"/>
    <x v="4"/>
    <n v="1051526"/>
    <s v="RDS - RESIDENCIA SANTO DOMINGO SAVIO"/>
    <x v="119"/>
    <s v="ORGANIZACIÓN NO GUBERNAMENTAL DE DESARROLLO PATHER NOSTRUM"/>
    <s v="RDS - RESIDENCIA CON DISCAPACIDAD SEVERA Y SITUACION DEPENDENCIA CON PROGRAMA PRE -PRD"/>
    <x v="1"/>
    <x v="0"/>
  </r>
  <r>
    <x v="15"/>
    <d v="2024-08-07T00:00:00"/>
    <x v="2"/>
    <n v="1051212"/>
    <s v="REM - HOGAR PUNTA DE TRALCA ALDEAS DE NIÑOS Y NIÑAS CRSH II"/>
    <x v="134"/>
    <s v="FUNDACIÓN DE BENEFICENCIA ALDEA DE NIÑOS CARDENAL RAÚL SILVA HENRIQUEZ"/>
    <s v="REM - RESIDENCIA PROTECCION PARA MAYORES CON PROGRAMA"/>
    <x v="2"/>
    <x v="0"/>
  </r>
  <r>
    <x v="15"/>
    <d v="2024-08-07T00:00:00"/>
    <x v="2"/>
    <n v="1051411"/>
    <s v="REM - RESIDENCIA SAN PATRICIO"/>
    <x v="126"/>
    <s v="FUNDACIÓN REFUGIO DE CRISTO"/>
    <s v="REM - RESIDENCIA PROTECCION PARA MAYORES CON PROGRAMA"/>
    <x v="2"/>
    <x v="0"/>
  </r>
  <r>
    <x v="15"/>
    <d v="2024-08-08T00:00:00"/>
    <x v="2"/>
    <n v="1051500"/>
    <s v="DCE - PEUMO"/>
    <x v="24"/>
    <s v="ONG CREAPSI"/>
    <s v="DCE - DIAGNOSTICO CLINICO ESPECIALIZADO"/>
    <x v="2"/>
    <x v="0"/>
  </r>
  <r>
    <x v="15"/>
    <d v="2024-08-08T00:00:00"/>
    <x v="4"/>
    <n v="1051304"/>
    <s v="PRM - CENTRO NELQUIHUE"/>
    <x v="66"/>
    <s v="ORGANIZACIÓN NO GUBERNAMENTAL DE DESARROLLO CENTRO DE PROMOCIÓN DE APOYO A LA INFANCIA - PAICABI"/>
    <s v="PRM - PROGRAMA ESPECIALIZADO EN MALTRATO"/>
    <x v="1"/>
    <x v="0"/>
  </r>
  <r>
    <x v="15"/>
    <d v="2024-08-16T00:00:00"/>
    <x v="4"/>
    <n v="1051041"/>
    <s v="REM - CASA BELEN"/>
    <x v="132"/>
    <s v="OBISPADO DE SAN FELIPE"/>
    <s v="REM - RESIDENCIA PROTECCION PARA MAYORES CON PROGRAMA"/>
    <x v="0"/>
    <x v="0"/>
  </r>
  <r>
    <x v="15"/>
    <d v="2024-08-16T00:00:00"/>
    <x v="4"/>
    <n v="1051413"/>
    <s v="REM - RESIDENCIA VIRGEN DE LOS DESAMPARADOS"/>
    <x v="126"/>
    <s v="FUNDACIÓN REFUGIO DE CRISTO"/>
    <s v="REM - RESIDENCIA PROTECCION PARA MAYORES CON PROGRAMA"/>
    <x v="0"/>
    <x v="0"/>
  </r>
  <r>
    <x v="15"/>
    <d v="2024-08-16T00:00:00"/>
    <x v="4"/>
    <n v="1051315"/>
    <s v="FAE - RADAL MARÍA ACOGE"/>
    <x v="128"/>
    <s v="ORGANIZACIÓN NO GUBERNAMENTAL DE DESARROLLO MARÍA ACOGE"/>
    <s v="FAE - PROGRAMA DE FAMILIA DE ACOGIDA ESPECIALIZADA"/>
    <x v="1"/>
    <x v="0"/>
  </r>
  <r>
    <x v="15"/>
    <d v="2024-09-01T00:00:00"/>
    <x v="5"/>
    <n v="1051302"/>
    <s v="PRM - CENIM PUERTO"/>
    <x v="0"/>
    <s v="FUNDACIÓN MI CASA"/>
    <s v="PRM - PROGRAMA ESPECIALIZADO EN MALTRATO"/>
    <x v="0"/>
    <x v="0"/>
  </r>
  <r>
    <x v="15"/>
    <d v="2024-09-01T00:00:00"/>
    <x v="5"/>
    <n v="1051462"/>
    <s v="PEE - CENTRO KALAN"/>
    <x v="66"/>
    <s v="ORGANIZACIÓN NO GUBERNAMENTAL DE DESARROLLO CENTRO DE PROMOCIÓN DE APOYO A LA INFANCIA - PAICABI"/>
    <s v="PEE - PROGRAMA EXPLOTACIÓN SEXUAL"/>
    <x v="1"/>
    <x v="0"/>
  </r>
  <r>
    <x v="15"/>
    <d v="2024-09-01T00:00:00"/>
    <x v="4"/>
    <n v="1051303"/>
    <s v="PRM - CENIM SAN ANTONIO"/>
    <x v="0"/>
    <s v="FUNDACIÓN MI CASA"/>
    <s v="PRM - PROGRAMA ESPECIALIZADO EN MALTRATO"/>
    <x v="1"/>
    <x v="0"/>
  </r>
  <r>
    <x v="15"/>
    <d v="2024-09-01T00:00:00"/>
    <x v="5"/>
    <n v="1051404"/>
    <s v="REM - RESIDENCIA PADRE PIENOVI"/>
    <x v="126"/>
    <s v="FUNDACIÓN REFUGIO DE CRISTO"/>
    <s v="REM - RESIDENCIA PROTECCION PARA MAYORES CON PROGRAMA"/>
    <x v="1"/>
    <x v="0"/>
  </r>
  <r>
    <x v="15"/>
    <d v="2024-09-01T00:00:00"/>
    <x v="5"/>
    <n v="1051432"/>
    <s v="REM - RESIDENCIA SAN FRANCISCO DE BORJA"/>
    <x v="127"/>
    <s v="PATRONATO DE LOS SAGRADOS CORAZONES DE VALPARAISO"/>
    <s v="REM - RESIDENCIA PROTECCION PARA MAYORES CON PROGRAMA"/>
    <x v="0"/>
    <x v="0"/>
  </r>
  <r>
    <x v="15"/>
    <d v="2024-09-01T00:00:00"/>
    <x v="5"/>
    <n v="1051354"/>
    <s v="RLP - HOGAR UNA FAMILIA"/>
    <x v="130"/>
    <s v="FUNDACIÓN MI HOGAR, MI FAMILIA"/>
    <s v="RLP - RESIDENCIA DE PROTECCIÓN PARA LACTANTES Y PREESCOLARES (con Programa)"/>
    <x v="1"/>
    <x v="0"/>
  </r>
  <r>
    <x v="15"/>
    <d v="2024-10-01T00:00:00"/>
    <x v="0"/>
    <n v="1051450"/>
    <s v="PRM - CENTRO ALIWE"/>
    <x v="66"/>
    <s v="ORGANIZACIÓN NO GUBERNAMENTAL DE DESARROLLO CENTRO DE PROMOCIÓN DE APOYO A LA INFANCIA - PAICABI"/>
    <s v="PRM - PROGRAMA ESPECIALIZADO EN MALTRATO"/>
    <x v="0"/>
    <x v="0"/>
  </r>
  <r>
    <x v="15"/>
    <d v="2024-10-01T00:00:00"/>
    <x v="0"/>
    <n v="1051371"/>
    <s v="RVA - SANTA MARÍA"/>
    <x v="133"/>
    <s v="ILUSTRE MUNICIPALIDAD DE SANTA MARÍA"/>
    <s v="RVA - RESIDENCIA DE VIDA FAMILIAR PARA ADOLESCENTES"/>
    <x v="2"/>
    <x v="0"/>
  </r>
  <r>
    <x v="15"/>
    <d v="2024-10-01T00:00:00"/>
    <x v="0"/>
    <n v="1051479"/>
    <s v="DAM - BOLLÉN"/>
    <x v="24"/>
    <s v="ONG CREAPSI"/>
    <s v="DAM - DIAGNÓSTICO"/>
    <x v="1"/>
    <x v="0"/>
  </r>
  <r>
    <x v="15"/>
    <d v="2024-10-01T00:00:00"/>
    <x v="0"/>
    <n v="1051328"/>
    <s v="PRM - SUYAI"/>
    <x v="79"/>
    <s v="ORGANIZACIÓN NO GUBERNAMENTAL DE DESARROLLO RAICES SANTIAGO"/>
    <s v="PRM - PROGRAMA ESPECIALIZADO EN MALTRATO"/>
    <x v="1"/>
    <x v="0"/>
  </r>
  <r>
    <x v="15"/>
    <d v="2024-10-16T00:00:00"/>
    <x v="2"/>
    <n v="1051424"/>
    <s v="RVA - CASA CUMBRES DE VALPARAÍSO"/>
    <x v="45"/>
    <s v="FUNDACIÓN ICEPH"/>
    <s v="RVA - RESIDENCIA DE VIDA FAMILIAR PARA ADOLESCENTES"/>
    <x v="2"/>
    <x v="0"/>
  </r>
  <r>
    <x v="15"/>
    <d v="2024-10-16T00:00:00"/>
    <x v="4"/>
    <n v="1051424"/>
    <s v="RVA - CASA CUMBRES DE VALPARAÍSO"/>
    <x v="45"/>
    <s v="FUNDACIÓN ICEPH"/>
    <s v="RVA - RESIDENCIA DE VIDA FAMILIAR PARA ADOLESCENTES"/>
    <x v="0"/>
    <x v="0"/>
  </r>
  <r>
    <x v="15"/>
    <d v="2024-10-16T00:00:00"/>
    <x v="5"/>
    <n v="1051526"/>
    <s v="RDS - RESIDENCIA SANTO DOMINGO SAVIO"/>
    <x v="119"/>
    <s v="ORGANIZACIÓN NO GUBERNAMENTAL DE DESARROLLO PATHER NOSTRUM"/>
    <s v="RDS - RESIDENCIA CON DISCAPACIDAD SEVERA Y SITUACION DEPENDENCIA CON PROGRAMA PRE -PRD"/>
    <x v="0"/>
    <x v="0"/>
  </r>
  <r>
    <x v="15"/>
    <d v="2024-10-23T00:00:00"/>
    <x v="4"/>
    <n v="1051437"/>
    <s v="RVA - CASA CUMBRES DE QUILPUÉ"/>
    <x v="45"/>
    <s v="FUNDACIÓN ICEPH"/>
    <s v="RVA - RESIDENCIA DE VIDA FAMILIAR PARA ADOLESCENTES"/>
    <x v="0"/>
    <x v="0"/>
  </r>
  <r>
    <x v="15"/>
    <d v="2024-11-01T00:00:00"/>
    <x v="3"/>
    <n v="1051420"/>
    <s v="FAE - EL QUISCO"/>
    <x v="129"/>
    <s v="ORGANIZACIÓN COMUNITARIA FUNCIONAL CENTRO CULTURAL Y SOCIAL CENTRO DE APOYO AL NIÑO Y LA FAMILIA"/>
    <s v="FAE - PROGRAMA DE FAMILIA DE ACOGIDA ESPECIALIZADA"/>
    <x v="0"/>
    <x v="0"/>
  </r>
  <r>
    <x v="15"/>
    <d v="2024-11-01T00:00:00"/>
    <x v="0"/>
    <n v="1051552"/>
    <s v="AFT - RODRIGO ROJAS DE NEGRI"/>
    <x v="6"/>
    <s v="CORPORACIÓN SERVICIO PAZ Y JUSTICIA - SERPAJ CHILE"/>
    <s v="AFT - ACOMPAÑAMIENTO FAMILAR TERRITORIAL"/>
    <x v="0"/>
    <x v="0"/>
  </r>
  <r>
    <x v="15"/>
    <d v="2024-11-01T00:00:00"/>
    <x v="5"/>
    <n v="1051482"/>
    <s v="PDE - CREA CAPACIDADES VALPARAÍSO"/>
    <x v="68"/>
    <s v="FUNDACIÓN CREA EQUIDAD"/>
    <s v="PDE - PROGRAMA DE REINSERCION EDUCATIVA (24 H)"/>
    <x v="0"/>
    <x v="0"/>
  </r>
  <r>
    <x v="15"/>
    <d v="2024-11-01T00:00:00"/>
    <x v="5"/>
    <n v="1051247"/>
    <s v="PIE - ANKATU"/>
    <x v="139"/>
    <s v="CORPORACIÓN DE EDUCACIÓN, REHABILITACIÓN, CAPACITACIÓN, ATENCIÓN DE MENORES Y PERFECCIONAMIENTO"/>
    <s v="PIE - PROGRAMA DE INTERVENCION ESPECIALIZADA"/>
    <x v="1"/>
    <x v="0"/>
  </r>
  <r>
    <x v="15"/>
    <d v="2024-11-01T00:00:00"/>
    <x v="5"/>
    <n v="1051456"/>
    <s v="PPF - QUILLOTA SUR &quot;AMANDA LABARCA&quot;"/>
    <x v="6"/>
    <s v="CORPORACIÓN SERVICIO PAZ Y JUSTICIA - SERPAJ CHILE"/>
    <s v="PPF - PROGRAMA DE PREVENCIÓN FOCALIZADA"/>
    <x v="1"/>
    <x v="0"/>
  </r>
  <r>
    <x v="15"/>
    <d v="2024-11-01T00:00:00"/>
    <x v="5"/>
    <n v="1051507"/>
    <s v="PRM - CENTRO TREKAN"/>
    <x v="66"/>
    <s v="ORGANIZACIÓN NO GUBERNAMENTAL DE DESARROLLO CENTRO DE PROMOCIÓN DE APOYO A LA INFANCIA - PAICABI"/>
    <s v="PRM - PROGRAMA ESPECIALIZADO EN MALTRATO"/>
    <x v="1"/>
    <x v="0"/>
  </r>
  <r>
    <x v="15"/>
    <d v="2024-12-04T00:00:00"/>
    <x v="3"/>
    <n v="1051041"/>
    <s v="REM - CASA BELEN"/>
    <x v="132"/>
    <s v="OBISPADO DE SAN FELIPE"/>
    <s v="REM - RESIDENCIA PROTECCION PARA MAYORES CON PROGRAMA"/>
    <x v="0"/>
    <x v="0"/>
  </r>
  <r>
    <x v="15"/>
    <d v="2024-12-04T00:00:00"/>
    <x v="5"/>
    <n v="1051408"/>
    <s v="RDS - MEJORAMIENTO DE LA CALIDAD DE VIDA"/>
    <x v="131"/>
    <s v="SANATORIO MARITIMO SAN JUAN DE DIOS"/>
    <s v="RDS - RESIDENCIA CON DISCAPACIDAD SEVERA Y SITUACION DEPENDENCIA CON PROGRAMA PRE -PRD"/>
    <x v="0"/>
    <x v="0"/>
  </r>
  <r>
    <x v="15"/>
    <d v="2024-12-04T00:00:00"/>
    <x v="4"/>
    <n v="1051248"/>
    <s v="PIE - MIGUEL WOODWARD"/>
    <x v="6"/>
    <s v="CORPORACIÓN SERVICIO PAZ Y JUSTICIA - SERPAJ CHILE"/>
    <s v="PIE - PROGRAMA DE INTERVENCION ESPECIALIZADA"/>
    <x v="0"/>
    <x v="0"/>
  </r>
  <r>
    <x v="15"/>
    <d v="2025-01-03T00:00:00"/>
    <x v="4"/>
    <n v="1050995"/>
    <s v="PRI - MARÍA FAMILIA"/>
    <x v="128"/>
    <s v="ORGANIZACIÓN NO GUBERNAMENTAL DE DESARROLLO MARÍA ACOGE"/>
    <s v="PRI - PROGRAMA INTERVENCIÓN Y PREPARACIÓN PARA LA INTEGRACION DE NIÑOS EN FAMILIA ALTERNATIVA"/>
    <x v="0"/>
    <x v="0"/>
  </r>
  <r>
    <x v="15"/>
    <d v="2025-01-08T00:00:00"/>
    <x v="0"/>
    <n v="1051234"/>
    <s v="PPF - BARRIO O HIGGINS"/>
    <x v="6"/>
    <s v="CORPORACIÓN SERVICIO PAZ Y JUSTICIA - SERPAJ CHILE"/>
    <s v="PPF - PROGRAMA DE PREVENCIÓN FOCALIZADA"/>
    <x v="0"/>
    <x v="0"/>
  </r>
  <r>
    <x v="15"/>
    <d v="2025-01-15T00:00:00"/>
    <x v="0"/>
    <n v="1051247"/>
    <s v="PIE - ANKATU"/>
    <x v="139"/>
    <s v="CORPORACIÓN DE EDUCACIÓN, REHABILITACIÓN, CAPACITACIÓN, ATENCIÓN DE MENORES Y PERFECCIONAMIENTO"/>
    <s v="PIE - PROGRAMA DE INTERVENCION ESPECIALIZADA"/>
    <x v="1"/>
    <x v="0"/>
  </r>
  <r>
    <x v="15"/>
    <d v="2025-01-28T00:00:00"/>
    <x v="4"/>
    <n v="1051377"/>
    <s v="RLP - RESIDENCIA CIUDAD JARDIN"/>
    <x v="0"/>
    <s v="FUNDACIÓN MI CASA"/>
    <s v="RLP - RESIDENCIA DE PROTECCIÓN PARA LACTANTES Y PREESCOLARES (con Programa)"/>
    <x v="1"/>
    <x v="0"/>
  </r>
  <r>
    <x v="15"/>
    <d v="2025-01-29T00:00:00"/>
    <x v="0"/>
    <n v="1051331"/>
    <s v="PRM - AYINRAY"/>
    <x v="66"/>
    <s v="ORGANIZACIÓN NO GUBERNAMENTAL DE DESARROLLO CENTRO DE PROMOCIÓN DE APOYO A LA INFANCIA - PAICABI"/>
    <s v="PRM - PROGRAMA ESPECIALIZADO EN MALTRATO"/>
    <x v="0"/>
    <x v="0"/>
  </r>
  <r>
    <x v="15"/>
    <d v="2025-02-01T00:00:00"/>
    <x v="2"/>
    <n v="1051354"/>
    <s v="RLP - HOGAR UNA FAMILIA"/>
    <x v="130"/>
    <s v="FUNDACIÓN MI HOGAR, MI FAMILIA"/>
    <s v="RLP - RESIDENCIA DE PROTECCIÓN PARA LACTANTES Y PREESCOLARES (con Programa)"/>
    <x v="2"/>
    <x v="0"/>
  </r>
  <r>
    <x v="15"/>
    <d v="2025-02-03T00:00:00"/>
    <x v="0"/>
    <n v="1051432"/>
    <s v="REM - RESIDENCIA SAN FRANCISCO DE BORJA"/>
    <x v="127"/>
    <s v="PATRONATO DE LOS SAGRADOS CORAZONES DE VALPARAISO"/>
    <s v="REM - RESIDENCIA PROTECCION PARA MAYORES CON PROGRAMA"/>
    <x v="0"/>
    <x v="0"/>
  </r>
  <r>
    <x v="15"/>
    <d v="2025-02-03T00:00:00"/>
    <x v="0"/>
    <n v="1051424"/>
    <s v="RVA - CASA CUMBRES DE VALPARAÍSO"/>
    <x v="45"/>
    <s v="FUNDACIÓN ICEPH"/>
    <s v="RVA - RESIDENCIA DE VIDA FAMILIAR PARA ADOLESCENTES"/>
    <x v="0"/>
    <x v="0"/>
  </r>
  <r>
    <x v="15"/>
    <d v="2025-02-21T00:00:00"/>
    <x v="2"/>
    <n v="1051404"/>
    <s v="REM - RESIDENCIA PADRE PIENOVI"/>
    <x v="126"/>
    <s v="FUNDACIÓN REFUGIO DE CRISTO"/>
    <s v="REM - RESIDENCIA PROTECCION PARA MAYORES CON PROGRAMA"/>
    <x v="2"/>
    <x v="0"/>
  </r>
  <r>
    <x v="15"/>
    <d v="2025-03-01T00:00:00"/>
    <x v="5"/>
    <n v="1051460"/>
    <s v="PPF - CUIDAD DEL NIÑO SAN ANTONIO SUR"/>
    <x v="14"/>
    <s v="FUNDACIÓN CIUDAD DEL NIÑO EX CONSEJO DE DEFENSA DEL NIÑO"/>
    <s v="PPF - PROGRAMA DE PREVENCIÓN FOCALIZADA"/>
    <x v="1"/>
    <x v="0"/>
  </r>
  <r>
    <x v="15"/>
    <d v="2025-03-01T00:00:00"/>
    <x v="5"/>
    <n v="1051472"/>
    <s v="PPF - PETORCA"/>
    <x v="0"/>
    <s v="FUNDACIÓN MI CASA"/>
    <s v="PPF - PROGRAMA DE PREVENCIÓN FOCALIZADA"/>
    <x v="0"/>
    <x v="0"/>
  </r>
  <r>
    <x v="15"/>
    <d v="2025-03-01T00:00:00"/>
    <x v="3"/>
    <n v="1051356"/>
    <s v="RLP - RESIDENCIA SAN FELIPE"/>
    <x v="0"/>
    <s v="FUNDACIÓN MI CASA"/>
    <s v="RLP - RESIDENCIA DE PROTECCIÓN PARA LACTANTES Y PREESCOLARES (con Programa)"/>
    <x v="0"/>
    <x v="0"/>
  </r>
  <r>
    <x v="15"/>
    <d v="2025-03-03T00:00:00"/>
    <x v="5"/>
    <n v="1051568"/>
    <s v="REM - CASA FAMILIAR LAS PALMAS"/>
    <x v="29"/>
    <s v="ONG PARTICIPA DESARROLLA Y CRECE"/>
    <s v="REM - RESIDENCIA PROTECCION PARA MAYORES CON PROGRAMA"/>
    <x v="0"/>
    <x v="0"/>
  </r>
  <r>
    <x v="15"/>
    <d v="2025-03-12T00:00:00"/>
    <x v="2"/>
    <n v="1051269"/>
    <s v="FAE - ADRA SAN FELIPE"/>
    <x v="26"/>
    <s v="AGENCIA ADVENTISTA DE DESARROLLO Y RECURSOS ASISTENCIALES (ADRA CHILE)"/>
    <s v="FAE - PROGRAMA DE FAMILIA DE ACOGIDA ESPECIALIZADA"/>
    <x v="2"/>
    <x v="0"/>
  </r>
  <r>
    <x v="15"/>
    <d v="2025-03-12T00:00:00"/>
    <x v="2"/>
    <n v="1051458"/>
    <s v="PPF - AITUE"/>
    <x v="143"/>
    <s v="CORPORACIÓN COMUNIDAD LA ROCA"/>
    <s v="PPF - PROGRAMA DE PREVENCIÓN FOCALIZADA"/>
    <x v="2"/>
    <x v="0"/>
  </r>
  <r>
    <x v="15"/>
    <d v="2025-03-17T00:00:00"/>
    <x v="5"/>
    <n v="1051332"/>
    <s v="PRM - CENTRO REHUE"/>
    <x v="66"/>
    <s v="ORGANIZACIÓN NO GUBERNAMENTAL DE DESARROLLO CENTRO DE PROMOCIÓN DE APOYO A LA INFANCIA - PAICABI"/>
    <s v="PRM - PROGRAMA ESPECIALIZADO EN MALTRATO"/>
    <x v="1"/>
    <x v="0"/>
  </r>
  <r>
    <x v="15"/>
    <d v="2025-03-19T00:00:00"/>
    <x v="5"/>
    <n v="1051256"/>
    <s v="PIE - MUÑALTUN"/>
    <x v="139"/>
    <s v="CORPORACIÓN DE EDUCACIÓN, REHABILITACIÓN, CAPACITACIÓN, ATENCIÓN DE MENORES Y PERFECCIONAMIENTO"/>
    <s v="PIE - PROGRAMA DE INTERVENCION ESPECIALIZADA"/>
    <x v="0"/>
    <x v="0"/>
  </r>
  <r>
    <x v="15"/>
    <d v="2025-04-01T00:00:00"/>
    <x v="4"/>
    <n v="1050623"/>
    <s v="RPM - HOGAR SANTA TERESITA DE LISIEUX"/>
    <x v="127"/>
    <s v="PATRONATO DE LOS SAGRADOS CORAZONES DE VALPARAISO"/>
    <s v="RPM - RESIDENCIA DE PROTECCIÓN PARA MAYORES"/>
    <x v="0"/>
    <x v="0"/>
  </r>
  <r>
    <x v="15"/>
    <d v="2025-04-01T00:00:00"/>
    <x v="0"/>
    <n v="1051267"/>
    <s v="FAE - ARBOLEDA"/>
    <x v="28"/>
    <s v="CONGREGACIÓN RELIGIOSOS TERCIARIOS CAPUCHINOS"/>
    <s v="FAE - PROGRAMA DE FAMILIA DE ACOGIDA ESPECIALIZADA"/>
    <x v="1"/>
    <x v="0"/>
  </r>
  <r>
    <x v="15"/>
    <d v="2025-04-01T00:00:00"/>
    <x v="4"/>
    <n v="1051509"/>
    <s v="PRM - CENTRO TAHIEL"/>
    <x v="66"/>
    <s v="ORGANIZACIÓN NO GUBERNAMENTAL DE DESARROLLO CENTRO DE PROMOCIÓN DE APOYO A LA INFANCIA - PAICABI"/>
    <s v="PRM - PROGRAMA ESPECIALIZADO EN MALTRATO"/>
    <x v="1"/>
    <x v="0"/>
  </r>
  <r>
    <x v="15"/>
    <d v="2025-04-01T00:00:00"/>
    <x v="4"/>
    <n v="1051491"/>
    <s v="PRM - CENTRO WALUNG"/>
    <x v="66"/>
    <s v="ORGANIZACIÓN NO GUBERNAMENTAL DE DESARROLLO CENTRO DE PROMOCIÓN DE APOYO A LA INFANCIA - PAICABI"/>
    <s v="PRM - PROGRAMA ESPECIALIZADO EN MALTRATO"/>
    <x v="0"/>
    <x v="0"/>
  </r>
  <r>
    <x v="15"/>
    <d v="2025-04-01T00:00:00"/>
    <x v="4"/>
    <n v="1051363"/>
    <s v="REM - REFUGIO SANTA TERESA DE LOS ANDES"/>
    <x v="126"/>
    <s v="FUNDACIÓN REFUGIO DE CRISTO"/>
    <s v="REM - RESIDENCIA PROTECCION PARA MAYORES CON PROGRAMA"/>
    <x v="0"/>
    <x v="0"/>
  </r>
  <r>
    <x v="15"/>
    <d v="2025-04-03T00:00:00"/>
    <x v="4"/>
    <n v="1051265"/>
    <s v="FAE - PETORCA"/>
    <x v="28"/>
    <s v="CONGREGACIÓN RELIGIOSOS TERCIARIOS CAPUCHINOS"/>
    <s v="FAE - PROGRAMA DE FAMILIA DE ACOGIDA ESPECIALIZADA"/>
    <x v="1"/>
    <x v="0"/>
  </r>
  <r>
    <x v="15"/>
    <d v="2025-04-14T00:00:00"/>
    <x v="4"/>
    <n v="1051245"/>
    <s v="PIE - ANAJALI"/>
    <x v="135"/>
    <s v="O.N.G. CORPORACIÓN CAPREIS"/>
    <s v="PIE - PROGRAMA DE INTERVENCION ESPECIALIZADA"/>
    <x v="0"/>
    <x v="0"/>
  </r>
  <r>
    <x v="15"/>
    <d v="2025-04-21T00:00:00"/>
    <x v="0"/>
    <n v="1051249"/>
    <s v="PPF - ASKICHIRI"/>
    <x v="139"/>
    <s v="CORPORACIÓN DE EDUCACIÓN, REHABILITACIÓN, CAPACITACIÓN, ATENCIÓN DE MENORES Y PERFECCIONAMIENTO"/>
    <s v="PPF - PROGRAMA DE PREVENCIÓN FOCALIZADA"/>
    <x v="0"/>
    <x v="0"/>
  </r>
  <r>
    <x v="15"/>
    <d v="2025-05-01T00:00:00"/>
    <x v="4"/>
    <n v="1051480"/>
    <s v="DAM - LILÉN"/>
    <x v="24"/>
    <s v="ONG CREAPSI"/>
    <s v="DAM - DIAGNÓSTICO"/>
    <x v="1"/>
    <x v="0"/>
  </r>
  <r>
    <x v="15"/>
    <d v="2025-05-01T00:00:00"/>
    <x v="4"/>
    <n v="1051437"/>
    <s v="RVA - CASA CUMBRES DE QUILPUÉ"/>
    <x v="45"/>
    <s v="FUNDACIÓN ICEPH"/>
    <s v="RVA - RESIDENCIA DE VIDA FAMILIAR PARA ADOLESCENTES"/>
    <x v="1"/>
    <x v="0"/>
  </r>
  <r>
    <x v="15"/>
    <d v="2025-05-02T00:00:00"/>
    <x v="2"/>
    <n v="1051381"/>
    <s v="RLP - HOGAR MARÍA MADRE"/>
    <x v="125"/>
    <s v="ORGANIZACIÓN NO GUBERNAMENTAL DE DESARROLLO MARÍA MADRE"/>
    <s v="RLP - RESIDENCIA DE PROTECCIÓN PARA LACTANTES Y PREESCOLARES (con Programa)"/>
    <x v="2"/>
    <x v="0"/>
  </r>
  <r>
    <x v="15"/>
    <d v="2025-05-02T00:00:00"/>
    <x v="4"/>
    <n v="1051481"/>
    <s v="DAM - PETRA"/>
    <x v="24"/>
    <s v="ONG CREAPSI"/>
    <s v="DAM - DIAGNÓSTICO"/>
    <x v="1"/>
    <x v="0"/>
  </r>
  <r>
    <x v="15"/>
    <d v="2025-05-02T00:00:00"/>
    <x v="4"/>
    <n v="1051301"/>
    <s v="PPF - GANDHI"/>
    <x v="6"/>
    <s v="CORPORACIÓN SERVICIO PAZ Y JUSTICIA - SERPAJ CHILE"/>
    <s v="PPF - PROGRAMA DE PREVENCIÓN FOCALIZADA"/>
    <x v="0"/>
    <x v="0"/>
  </r>
  <r>
    <x v="15"/>
    <d v="2025-05-02T00:00:00"/>
    <x v="4"/>
    <n v="1051418"/>
    <s v="REM - RESIDENCIA FELIX RUIZ DE ESCUDERO"/>
    <x v="126"/>
    <s v="FUNDACIÓN REFUGIO DE CRISTO"/>
    <s v="REM - RESIDENCIA PROTECCION PARA MAYORES CON PROGRAMA"/>
    <x v="0"/>
    <x v="0"/>
  </r>
  <r>
    <x v="15"/>
    <d v="2025-05-02T00:00:00"/>
    <x v="4"/>
    <n v="1051411"/>
    <s v="REM - RESIDENCIA SAN PATRICIO"/>
    <x v="126"/>
    <s v="FUNDACIÓN REFUGIO DE CRISTO"/>
    <s v="REM - RESIDENCIA PROTECCION PARA MAYORES CON PROGRAMA"/>
    <x v="0"/>
    <x v="0"/>
  </r>
  <r>
    <x v="15"/>
    <d v="2025-06-01T00:00:00"/>
    <x v="0"/>
    <n v="1051249"/>
    <s v="PPF - ASKICHIRI"/>
    <x v="139"/>
    <s v="CORPORACIÓN DE EDUCACIÓN, REHABILITACIÓN, CAPACITACIÓN, ATENCIÓN DE MENORES Y PERFECCIONAMIENTO"/>
    <s v="PPF - PROGRAMA DE PREVENCIÓN FOCALIZADA"/>
    <x v="1"/>
    <x v="0"/>
  </r>
  <r>
    <x v="15"/>
    <d v="2025-06-01T00:00:00"/>
    <x v="5"/>
    <n v="1051406"/>
    <s v="REM - RESIDENCIA HARE O TATOU I RAPA NUI"/>
    <x v="21"/>
    <s v="FUNDACIÓN NIÑO Y PATRIA"/>
    <s v="REM - RESIDENCIA PROTECCION PARA MAYORES CON PROGRAMA"/>
    <x v="1"/>
    <x v="0"/>
  </r>
  <r>
    <x v="15"/>
    <d v="2025-06-02T00:00:00"/>
    <x v="0"/>
    <n v="1051347"/>
    <s v="REM - PADRE ALFONSO BOES"/>
    <x v="3"/>
    <s v="MARÍA AYUDA CORPORACIÓN DE BENEFICENCIA"/>
    <s v="REM - RESIDENCIA PROTECCION PARA MAYORES CON PROGRAMA"/>
    <x v="0"/>
    <x v="0"/>
  </r>
  <r>
    <x v="15"/>
    <d v="2025-06-02T00:00:00"/>
    <x v="4"/>
    <n v="1051271"/>
    <s v="PIE - CIUDAD DEL NIÑO COMUNA DE VALPARAISO"/>
    <x v="14"/>
    <s v="FUNDACIÓN CIUDAD DEL NIÑO EX CONSEJO DE DEFENSA DEL NIÑO"/>
    <s v="PIE - PROGRAMA DE INTERVENCION ESPECIALIZADA"/>
    <x v="0"/>
    <x v="0"/>
  </r>
  <r>
    <x v="15"/>
    <d v="2025-06-02T00:00:00"/>
    <x v="5"/>
    <n v="1051276"/>
    <s v="PIE - NICANOR PARRA"/>
    <x v="6"/>
    <s v="CORPORACIÓN SERVICIO PAZ Y JUSTICIA - SERPAJ CHILE"/>
    <s v="PIE - PROGRAMA DE INTERVENCION ESPECIALIZADA"/>
    <x v="0"/>
    <x v="0"/>
  </r>
  <r>
    <x v="15"/>
    <d v="2025-06-02T00:00:00"/>
    <x v="4"/>
    <n v="1051325"/>
    <s v="PRM - Q INTI"/>
    <x v="135"/>
    <s v="O.N.G. CORPORACIÓN CAPREIS"/>
    <s v="PRM - PROGRAMA ESPECIALIZADO EN MALTRATO"/>
    <x v="0"/>
    <x v="0"/>
  </r>
  <r>
    <x v="15"/>
    <d v="2025-06-02T00:00:00"/>
    <x v="4"/>
    <n v="1051212"/>
    <s v="REM - HOGAR PUNTA DE TRALCA ALDEAS DE NIÑOS Y NIÑAS CRSH II"/>
    <x v="134"/>
    <s v="FUNDACIÓN DE BENEFICENCIA ALDEA DE NIÑOS CARDENAL RAÚL SILVA HENRIQUEZ"/>
    <s v="REM - RESIDENCIA PROTECCION PARA MAYORES CON PROGRAMA"/>
    <x v="0"/>
    <x v="0"/>
  </r>
  <r>
    <x v="15"/>
    <d v="2025-06-02T00:00:00"/>
    <x v="4"/>
    <n v="1051428"/>
    <s v="RMA - ANUNCIACIÓN"/>
    <x v="127"/>
    <s v="PATRONATO DE LOS SAGRADOS CORAZONES DE VALPARAISO"/>
    <s v="RMA - RESIDENCIA PROTECCION PARA MADRES ADOLESCENTES CON PROGRAMA"/>
    <x v="0"/>
    <x v="0"/>
  </r>
  <r>
    <x v="15"/>
    <d v="2025-06-12T00:00:00"/>
    <x v="5"/>
    <n v="1051379"/>
    <s v="RLP - RESIDENCIA ALEAH"/>
    <x v="0"/>
    <s v="FUNDACIÓN MI CASA"/>
    <s v="RLP - RESIDENCIA DE PROTECCIÓN PARA LACTANTES Y PREESCOLARES (con Programa)"/>
    <x v="1"/>
    <x v="0"/>
  </r>
  <r>
    <x v="15"/>
    <d v="2025-06-12T00:00:00"/>
    <x v="6"/>
    <n v="1051214"/>
    <s v="RLP - RESIDENCIA VIÑA"/>
    <x v="0"/>
    <s v="FUNDACIÓN MI CASA"/>
    <s v="RLP - RESIDENCIA DE PROTECCIÓN PARA LACTANTES Y PREESCOLARES (con Programa)"/>
    <x v="1"/>
    <x v="0"/>
  </r>
  <r>
    <x v="15"/>
    <d v="2025-06-30T00:00:00"/>
    <x v="3"/>
    <n v="1051218"/>
    <s v="REM - CASA WALTER ZIELKE"/>
    <x v="132"/>
    <s v="OBISPADO DE SAN FELIPE"/>
    <s v="REM - RESIDENCIA PROTECCION PARA MAYORES CON PROGRAMA"/>
    <x v="1"/>
    <x v="0"/>
  </r>
  <r>
    <x v="15"/>
    <d v="2025-06-30T00:00:00"/>
    <x v="5"/>
    <n v="1051216"/>
    <s v="REM - RESIDENCIA DE NIÑOS Y JÓVENES PABLO VI"/>
    <x v="15"/>
    <s v="FUNDACIÓN MARÍA DE LA LUZ ZAÑARTU"/>
    <s v="REM - RESIDENCIA PROTECCION PARA MAYORES CON PROGRAMA"/>
    <x v="0"/>
    <x v="0"/>
  </r>
  <r>
    <x v="15"/>
    <d v="2025-07-01T00:00:00"/>
    <x v="5"/>
    <n v="1051416"/>
    <s v="FAE - FAMILIA DE ACOGIDA ADRA MARGA MARGA 1"/>
    <x v="26"/>
    <s v="AGENCIA ADVENTISTA DE DESARROLLO Y RECURSOS ASISTENCIALES (ADRA CHILE)"/>
    <s v="FAE - PROGRAMA DE FAMILIA DE ACOGIDA ESPECIALIZADA"/>
    <x v="0"/>
    <x v="0"/>
  </r>
  <r>
    <x v="15"/>
    <d v="2025-07-14T00:00:00"/>
    <x v="5"/>
    <n v="1051575"/>
    <s v="DAM - ISLA DE PASCUA"/>
    <x v="59"/>
    <s v="ORGANIZACIÓN NO GUBERNAMENTAL DE DESARROLLO TREKAN"/>
    <s v="DAM - DIAGNÓSTICO"/>
    <x v="1"/>
    <x v="0"/>
  </r>
  <r>
    <x v="15"/>
    <d v="2025-07-22T00:00:00"/>
    <x v="5"/>
    <n v="1051542"/>
    <s v="AFT - LOS LIRIOS"/>
    <x v="35"/>
    <s v="FUNDACIÓN PAULA JARAQUEMADA ALQUIZAR"/>
    <s v="AFT - ACOMPAÑAMIENTO FAMILAR TERRITORIAL"/>
    <x v="1"/>
    <x v="0"/>
  </r>
  <r>
    <x v="15"/>
    <d v="2025-07-22T00:00:00"/>
    <x v="3"/>
    <n v="1051278"/>
    <s v="FAE - ADRA VIÑA DEL MAR"/>
    <x v="26"/>
    <s v="AGENCIA ADVENTISTA DE DESARROLLO Y RECURSOS ASISTENCIALES (ADRA CHILE)"/>
    <s v="FAE - PROGRAMA DE FAMILIA DE ACOGIDA ESPECIALIZADA"/>
    <x v="1"/>
    <x v="0"/>
  </r>
  <r>
    <x v="15"/>
    <d v="2025-07-22T00:00:00"/>
    <x v="3"/>
    <n v="1051452"/>
    <s v="PPF - HIJUELAS NOGALES"/>
    <x v="142"/>
    <s v="ONG - ACCORDES"/>
    <s v="PPF - PROGRAMA DE PREVENCIÓN FOCALIZADA"/>
    <x v="1"/>
    <x v="0"/>
  </r>
  <r>
    <x v="15"/>
    <d v="2025-07-22T00:00:00"/>
    <x v="3"/>
    <n v="1051450"/>
    <s v="PRM - CENTRO ALIWE"/>
    <x v="66"/>
    <s v="ORGANIZACIÓN NO GUBERNAMENTAL DE DESARROLLO CENTRO DE PROMOCIÓN DE APOYO A LA INFANCIA - PAICABI"/>
    <s v="PRM - PROGRAMA ESPECIALIZADO EN MALTRATO"/>
    <x v="0"/>
    <x v="0"/>
  </r>
  <r>
    <x v="15"/>
    <d v="2025-08-06T00:00:00"/>
    <x v="2"/>
    <n v="1051214"/>
    <s v="RLP - RESIDENCIA VIÑA"/>
    <x v="0"/>
    <s v="FUNDACIÓN MI CASA"/>
    <s v="RLP - RESIDENCIA DE PROTECCIÓN PARA LACTANTES Y PREESCOLARES (con Programa)"/>
    <x v="2"/>
    <x v="0"/>
  </r>
  <r>
    <x v="15"/>
    <d v="2025-08-06T00:00:00"/>
    <x v="3"/>
    <n v="1051448"/>
    <s v="PAD - ASPAUT"/>
    <x v="140"/>
    <s v="ASOCIACIÓN DE PADRES Y AMIGOS DE LOS AUTISTAS V REGIÓN (ASPAUT)"/>
    <s v="PAD - PROGRAMA DE PROTECCIÓN AMBULATORIA CON DISCAPACIDAD GRAVE O PROFUNDA"/>
    <x v="1"/>
    <x v="0"/>
  </r>
  <r>
    <x v="15"/>
    <d v="2025-08-06T00:00:00"/>
    <x v="3"/>
    <n v="1051222"/>
    <s v="REM - ALDEAS SOS CIUDAD DEL SOL"/>
    <x v="4"/>
    <s v="ALDEAS INFANTILES S.O.S. CHILE"/>
    <s v="REM - RESIDENCIA PROTECCION PARA MAYORES CON PROGRAMA"/>
    <x v="1"/>
    <x v="0"/>
  </r>
  <r>
    <x v="15"/>
    <d v="2025-08-08T00:00:00"/>
    <x v="3"/>
    <n v="1051257"/>
    <s v="PEE - CENTRO ACOGIDA ONG RAICES VALPARAISO"/>
    <x v="79"/>
    <s v="ORGANIZACIÓN NO GUBERNAMENTAL DE DESARROLLO RAICES SANTIAGO"/>
    <s v="PEE - PROGRAMA EXPLOTACIÓN SEXUAL"/>
    <x v="0"/>
    <x v="0"/>
  </r>
  <r>
    <x v="15"/>
    <d v="2025-08-12T00:00:00"/>
    <x v="3"/>
    <n v="1051244"/>
    <s v="PPF - MIGUEL RUA"/>
    <x v="114"/>
    <s v="FUNDACIÓN VIDA COMPARTIDA"/>
    <s v="PPF - PROGRAMA DE PREVENCIÓN FOCALIZADA"/>
    <x v="0"/>
    <x v="0"/>
  </r>
  <r>
    <x v="15"/>
    <d v="2025-08-15T00:00:00"/>
    <x v="3"/>
    <n v="1051300"/>
    <s v="PDC - LLEQUEN VALPARAISO"/>
    <x v="19"/>
    <s v="CORPORACIÓN DE APOYO A LA NIÑEZ Y JUVENTUD EN RIESGO SOCIAL CORPORACIÓN LLEQUEN"/>
    <s v="PDC - PROGRAMA ESPECIALIZADO EN DROGAS (24 H)"/>
    <x v="0"/>
    <x v="0"/>
  </r>
  <r>
    <x v="15"/>
    <d v="2025-08-22T00:00:00"/>
    <x v="3"/>
    <n v="1051311"/>
    <s v="PRM - CENTRO MAIHUE"/>
    <x v="66"/>
    <s v="ORGANIZACIÓN NO GUBERNAMENTAL DE DESARROLLO CENTRO DE PROMOCIÓN DE APOYO A LA INFANCIA - PAICABI"/>
    <s v="PRM - PROGRAMA ESPECIALIZADO EN MALTRATO"/>
    <x v="0"/>
    <x v="0"/>
  </r>
  <r>
    <x v="15"/>
    <d v="2025-09-01T00:00:00"/>
    <x v="5"/>
    <n v="1051212"/>
    <s v="REM - HOGAR PUNTA DE TRALCA ALDEAS DE NIÑOS Y NIÑAS CRSH II"/>
    <x v="134"/>
    <s v="FUNDACIÓN DE BENEFICENCIA ALDEA DE NIÑOS CARDENAL RAÚL SILVA HENRIQUEZ"/>
    <s v="REM - RESIDENCIA PROTECCION PARA MAYORES CON PROGRAMA"/>
    <x v="1"/>
    <x v="0"/>
  </r>
  <r>
    <x v="15"/>
    <d v="2025-09-01T00:00:00"/>
    <x v="5"/>
    <n v="1051417"/>
    <s v="FAE - SAN ANTONIO KUTRALHUE"/>
    <x v="129"/>
    <s v="ORGANIZACIÓN COMUNITARIA FUNCIONAL CENTRO CULTURAL Y SOCIAL CENTRO DE APOYO AL NIÑO Y LA FAMILIA"/>
    <s v="FAE - PROGRAMA DE FAMILIA DE ACOGIDA ESPECIALIZADA"/>
    <x v="1"/>
    <x v="0"/>
  </r>
  <r>
    <x v="15"/>
    <d v="2025-09-01T00:00:00"/>
    <x v="5"/>
    <n v="1051230"/>
    <s v="PIE - RIGOBERTA MENCHU"/>
    <x v="6"/>
    <s v="CORPORACIÓN SERVICIO PAZ Y JUSTICIA - SERPAJ CHILE"/>
    <s v="PIE - PROGRAMA DE INTERVENCION ESPECIALIZADA"/>
    <x v="0"/>
    <x v="0"/>
  </r>
  <r>
    <x v="15"/>
    <d v="2025-09-03T00:00:00"/>
    <x v="5"/>
    <n v="1051238"/>
    <s v="PRM - MATUMAINI"/>
    <x v="135"/>
    <s v="O.N.G. CORPORACIÓN CAPREIS"/>
    <s v="PRM - PROGRAMA ESPECIALIZADO EN MALTRATO"/>
    <x v="0"/>
    <x v="0"/>
  </r>
  <r>
    <x v="15"/>
    <d v="2025-09-24T00:00:00"/>
    <x v="2"/>
    <n v="7660"/>
    <s v="ADMINISTRACIÓN CENTRALIZADA"/>
    <x v="45"/>
    <s v="FUNDACIÓN ICEPH"/>
    <s v="ADMINISTRACIÓN CENTRALIZADA"/>
    <x v="2"/>
    <x v="0"/>
  </r>
  <r>
    <x v="15"/>
    <d v="2025-09-24T00:00:00"/>
    <x v="5"/>
    <n v="1051413"/>
    <s v="REM - RESIDENCIA VIRGEN DE LOS DESAMPARADOS"/>
    <x v="126"/>
    <s v="FUNDACIÓN REFUGIO DE CRISTO"/>
    <s v="REM - RESIDENCIA PROTECCION PARA MAYORES CON PROGRAMA"/>
    <x v="1"/>
    <x v="0"/>
  </r>
  <r>
    <x v="15"/>
    <d v="2025-09-24T00:00:00"/>
    <x v="3"/>
    <n v="1051257"/>
    <s v="PEE - CENTRO ACOGIDA ONG RAICES VALPARAISO"/>
    <x v="79"/>
    <s v="ORGANIZACIÓN NO GUBERNAMENTAL DE DESARROLLO RAICES SANTIAGO"/>
    <s v="PEE - PROGRAMA EXPLOTACIÓN SEXUAL"/>
    <x v="0"/>
    <x v="0"/>
  </r>
  <r>
    <x v="15"/>
    <d v="2025-09-24T00:00:00"/>
    <x v="3"/>
    <n v="1051218"/>
    <s v="REM - CASA WALTER ZIELKE"/>
    <x v="132"/>
    <s v="OBISPADO DE SAN FELIPE"/>
    <s v="REM - RESIDENCIA PROTECCION PARA MAYORES CON PROGRAMA"/>
    <x v="0"/>
    <x v="0"/>
  </r>
  <r>
    <x v="15"/>
    <d v="2025-09-24T00:00:00"/>
    <x v="5"/>
    <n v="1051538"/>
    <s v="PRM - CENTRO PANKAR"/>
    <x v="66"/>
    <s v="ORGANIZACIÓN NO GUBERNAMENTAL DE DESARROLLO CENTRO DE PROMOCIÓN DE APOYO A LA INFANCIA - PAICABI"/>
    <s v="PRM - PROGRAMA ESPECIALIZADO EN MALTRATO"/>
    <x v="0"/>
    <x v="0"/>
  </r>
  <r>
    <x v="15"/>
    <d v="2025-10-03T00:00:00"/>
    <x v="3"/>
    <n v="1051453"/>
    <s v="PPF - LA LIGUA PITAKUY"/>
    <x v="139"/>
    <s v="CORPORACIÓN DE EDUCACIÓN, REHABILITACIÓN, CAPACITACIÓN, ATENCIÓN DE MENORES Y PERFECCIONAMIENTO"/>
    <s v="PPF - PROGRAMA DE PREVENCIÓN FOCALIZADA"/>
    <x v="0"/>
    <x v="0"/>
  </r>
  <r>
    <x v="15"/>
    <d v="2025-10-05T00:00:00"/>
    <x v="5"/>
    <n v="1051253"/>
    <s v="FAE - QUILLAY MARÍA ACOGE"/>
    <x v="128"/>
    <s v="ORGANIZACIÓN NO GUBERNAMENTAL DE DESARROLLO MARÍA ACOGE"/>
    <s v="FAE - PROGRAMA DE FAMILIA DE ACOGIDA ESPECIALIZADA"/>
    <x v="1"/>
    <x v="0"/>
  </r>
  <r>
    <x v="15"/>
    <d v="2025-10-06T00:00:00"/>
    <x v="3"/>
    <n v="1051246"/>
    <s v="PPF - CABILDO IRPA"/>
    <x v="139"/>
    <s v="CORPORACIÓN DE EDUCACIÓN, REHABILITACIÓN, CAPACITACIÓN, ATENCIÓN DE MENORES Y PERFECCIONAMIENTO"/>
    <s v="PPF - PROGRAMA DE PREVENCIÓN FOCALIZADA"/>
    <x v="0"/>
    <x v="0"/>
  </r>
  <r>
    <x v="15"/>
    <d v="2025-10-10T00:00:00"/>
    <x v="3"/>
    <n v="1051400"/>
    <s v="RMA - RESIDENCIA PARA MADRES ADOLESCENTES NUESTRA SEÑORA DE LA VISITACIÓN"/>
    <x v="3"/>
    <s v="MARÍA AYUDA CORPORACIÓN DE BENEFICENCIA"/>
    <s v="RMA - RESIDENCIA PROTECCION PARA MADRES ADOLESCENTES CON PROGRAMA"/>
    <x v="0"/>
    <x v="0"/>
  </r>
  <r>
    <x v="15"/>
    <d v="2025-10-10T00:00:00"/>
    <x v="3"/>
    <n v="1051546"/>
    <s v="AFT - NEWENCHE"/>
    <x v="138"/>
    <s v="ORGANIZACIÓN NO GUBERNAMENTAL DE DESARROLLO CTRO.COMUNITARIO DE ATENCIÓN AL JOVEN"/>
    <s v="AFT - ACOMPAÑAMIENTO FAMILAR TERRITORIAL"/>
    <x v="0"/>
    <x v="0"/>
  </r>
  <r>
    <x v="15"/>
    <d v="2025-10-24T00:00:00"/>
    <x v="3"/>
    <n v="1050922"/>
    <s v="PPF - CATEMU PANQUEHUE MARQAY"/>
    <x v="139"/>
    <s v="CORPORACIÓN DE EDUCACIÓN, REHABILITACIÓN, CAPACITACIÓN, ATENCIÓN DE MENORES Y PERFECCIONAMIENTO"/>
    <s v="PPF - PROGRAMA DE PREVENCIÓN FOCALIZADA"/>
    <x v="0"/>
    <x v="0"/>
  </r>
  <r>
    <x v="15"/>
    <d v="2025-10-24T00:00:00"/>
    <x v="3"/>
    <n v="1051556"/>
    <s v="AFT - LLAY LLAY"/>
    <x v="139"/>
    <s v="CORPORACIÓN DE EDUCACIÓN, REHABILITACIÓN, CAPACITACIÓN, ATENCIÓN DE MENORES Y PERFECCIONAMIENTO"/>
    <s v="AFT - ACOMPAÑAMIENTO FAMILAR TERRITORIAL"/>
    <x v="0"/>
    <x v="0"/>
  </r>
  <r>
    <x v="15"/>
    <d v="2025-11-03T00:00:00"/>
    <x v="0"/>
    <n v="1051214"/>
    <s v="RLP - RESIDENCIA VIÑA"/>
    <x v="0"/>
    <s v="FUNDACIÓN MI CASA"/>
    <s v="RLP - RESIDENCIA DE PROTECCIÓN PARA LACTANTES Y PREESCOLARES (con Programa)"/>
    <x v="0"/>
    <x v="0"/>
  </r>
  <r>
    <x v="15"/>
    <d v="2025-11-03T00:00:00"/>
    <x v="3"/>
    <n v="1051214"/>
    <s v="RLP - RESIDENCIA VIÑA"/>
    <x v="0"/>
    <s v="FUNDACIÓN MI CASA"/>
    <s v="RLP - RESIDENCIA DE PROTECCIÓN PARA LACTANTES Y PREESCOLARES (con Programa)"/>
    <x v="3"/>
    <x v="0"/>
  </r>
  <r>
    <x v="15"/>
    <d v="2025-11-03T00:00:00"/>
    <x v="3"/>
    <n v="1051437"/>
    <s v="RVA - CASA CUMBRES DE QUILPUÉ"/>
    <x v="45"/>
    <s v="FUNDACIÓN ICEPH"/>
    <s v="RVA - RESIDENCIA DE VIDA FAMILIAR PARA ADOLESCENTES"/>
    <x v="0"/>
    <x v="0"/>
  </r>
  <r>
    <x v="15"/>
    <d v="2025-11-03T00:00:00"/>
    <x v="5"/>
    <n v="1051052"/>
    <s v="PRM - CNETRO KALFU"/>
    <x v="66"/>
    <s v="ORGANIZACIÓN NO GUBERNAMENTAL DE DESARROLLO CENTRO DE PROMOCIÓN DE APOYO A LA INFANCIA - PAICABI"/>
    <s v="PRM - PROGRAMA ESPECIALIZADO EN MALTRATO"/>
    <x v="1"/>
    <x v="0"/>
  </r>
  <r>
    <x v="15"/>
    <d v="2025-11-06T00:00:00"/>
    <x v="5"/>
    <n v="1051306"/>
    <s v="PRM - CENTRO INARA"/>
    <x v="66"/>
    <s v="ORGANIZACIÓN NO GUBERNAMENTAL DE DESARROLLO CENTRO DE PROMOCIÓN DE APOYO A LA INFANCIA - PAICABI"/>
    <s v="PRM - PROGRAMA ESPECIALIZADO EN MALTRATO"/>
    <x v="0"/>
    <x v="0"/>
  </r>
  <r>
    <x v="15"/>
    <d v="2025-11-06T00:00:00"/>
    <x v="3"/>
    <n v="1051252"/>
    <s v="PRM - CENTRO PANUL"/>
    <x v="66"/>
    <s v="ORGANIZACIÓN NO GUBERNAMENTAL DE DESARROLLO CENTRO DE PROMOCIÓN DE APOYO A LA INFANCIA - PAICABI"/>
    <s v="PRM - PROGRAMA ESPECIALIZADO EN MALTRATO"/>
    <x v="0"/>
    <x v="0"/>
  </r>
  <r>
    <x v="15"/>
    <d v="2025-11-06T00:00:00"/>
    <x v="3"/>
    <n v="1051455"/>
    <s v="PPF - QUILLOTA NORTE &quot;NICOLASA QUINTREMAN&quot;"/>
    <x v="6"/>
    <s v="CORPORACIÓN SERVICIO PAZ Y JUSTICIA - SERPAJ CHILE"/>
    <s v="PPF - PROGRAMA DE PREVENCIÓN FOCALIZADA"/>
    <x v="1"/>
    <x v="0"/>
  </r>
  <r>
    <x v="15"/>
    <d v="2025-11-17T00:00:00"/>
    <x v="3"/>
    <n v="1051507"/>
    <s v="PRM - CENTRO TREKAN"/>
    <x v="66"/>
    <s v="ORGANIZACIÓN NO GUBERNAMENTAL DE DESARROLLO CENTRO DE PROMOCIÓN DE APOYO A LA INFANCIA - PAICABI"/>
    <s v="PRM - PROGRAMA ESPECIALIZADO EN MALTRATO"/>
    <x v="0"/>
    <x v="0"/>
  </r>
  <r>
    <x v="15"/>
    <d v="2025-11-24T00:00:00"/>
    <x v="2"/>
    <n v="1051568"/>
    <s v="REM - CASA FAMILIAR LAS PALMAS"/>
    <x v="29"/>
    <s v="ONG PARTICIPA DESARROLLA Y CRECE"/>
    <s v="REM - RESIDENCIA PROTECCION PARA MAYORES CON PROGRAMA"/>
    <x v="2"/>
    <x v="0"/>
  </r>
  <r>
    <x v="15"/>
    <d v="2025-12-01T00:00:00"/>
    <x v="0"/>
    <n v="1051302"/>
    <s v="PRM - CENIM PUERTO"/>
    <x v="0"/>
    <s v="FUNDACIÓN MI CASA"/>
    <s v="PRM - PROGRAMA ESPECIALIZADO EN MALTRATO"/>
    <x v="0"/>
    <x v="0"/>
  </r>
  <r>
    <x v="15"/>
    <d v="2025-12-03T00:00:00"/>
    <x v="3"/>
    <n v="1051461"/>
    <s v="PIE - SUYAI SAN ANTONIO"/>
    <x v="129"/>
    <s v="ORGANIZACIÓN COMUNITARIA FUNCIONAL CENTRO CULTURAL Y SOCIAL CENTRO DE APOYO AL NIÑO Y LA FAMILIA"/>
    <s v="PIE - PROGRAMA DE INTERVENCION ESPECIALIZADA"/>
    <x v="4"/>
    <x v="0"/>
  </r>
  <r>
    <x v="15"/>
    <d v="2025-12-15T00:00:00"/>
    <x v="0"/>
    <n v="1051526"/>
    <s v="RDS - RESIDENCIA SANTO DOMINGO SAVIO"/>
    <x v="119"/>
    <s v="ORGANIZACIÓN NO GUBERNAMENTAL DE DESARROLLO PATHER NOSTRUM"/>
    <s v="RDS - RESIDENCIA CON DISCAPACIDAD SEVERA Y SITUACION DEPENDENCIA CON PROGRAMA PRE -PRD"/>
    <x v="1"/>
    <x v="0"/>
  </r>
  <r>
    <x v="15"/>
    <d v="2025-12-15T00:00:00"/>
    <x v="5"/>
    <n v="1051536"/>
    <s v="PDE - VIÑA DEL MAR"/>
    <x v="58"/>
    <s v="ORGANIZACIÓN NO GUBERNAMENTAL DE DESARROLLO SOCIAL CREATIVA"/>
    <s v="PDE - PROGRAMA DE REINSERCION EDUCATIVA (24 H)"/>
    <x v="0"/>
    <x v="0"/>
  </r>
  <r>
    <x v="15"/>
    <d v="2026-01-06T00:00:00"/>
    <x v="2"/>
    <n v="1051039"/>
    <s v="REM - CASA SAGRADA FAMILIA"/>
    <x v="132"/>
    <s v="OBISPADO DE SAN FELIPE"/>
    <s v="REM - RESIDENCIA PROTECCION PARA MAYORES CON PROGRAMA"/>
    <x v="2"/>
    <x v="0"/>
  </r>
  <r>
    <x v="15"/>
    <d v="2026-01-12T00:00:00"/>
    <x v="4"/>
    <n v="1051258"/>
    <s v="PEE - CENTRO ACOGIDA ONG RAICES LOS ANDES"/>
    <x v="79"/>
    <s v="ORGANIZACIÓN NO GUBERNAMENTAL DE DESARROLLO RAICES SANTIAGO"/>
    <s v="PEE - PROGRAMA EXPLOTACIÓN SEXUAL"/>
    <x v="0"/>
    <x v="0"/>
  </r>
  <r>
    <x v="15"/>
    <d v="2026-01-12T00:00:00"/>
    <x v="5"/>
    <n v="1051041"/>
    <s v="REM - CASA BELEN"/>
    <x v="132"/>
    <s v="OBISPADO DE SAN FELIPE"/>
    <s v="REM - RESIDENCIA PROTECCION PARA MAYORES CON PROGRAMA"/>
    <x v="1"/>
    <x v="0"/>
  </r>
  <r>
    <x v="15"/>
    <d v="2026-01-12T00:00:00"/>
    <x v="5"/>
    <n v="1051237"/>
    <s v="PIE - KINTUNIEN"/>
    <x v="135"/>
    <s v="O.N.G. CORPORACIÓN CAPREIS"/>
    <s v="PIE - PROGRAMA DE INTERVENCION ESPECIALIZADA"/>
    <x v="0"/>
    <x v="0"/>
  </r>
  <r>
    <x v="15"/>
    <d v="2026-01-19T00:00:00"/>
    <x v="4"/>
    <n v="1051243"/>
    <s v="PAS - CENTRO TRAFUN"/>
    <x v="66"/>
    <s v="ORGANIZACIÓN NO GUBERNAMENTAL DE DESARROLLO CENTRO DE PROMOCIÓN DE APOYO A LA INFANCIA - PAICABI"/>
    <s v="PAS - PROGRAMA ESPECIALIZADO PARA AGRESORES SEXUALES"/>
    <x v="0"/>
    <x v="0"/>
  </r>
  <r>
    <x v="15"/>
    <d v="2026-01-19T00:00:00"/>
    <x v="5"/>
    <n v="1051232"/>
    <s v="PIE - MARIO BENEDETTI"/>
    <x v="6"/>
    <s v="CORPORACIÓN SERVICIO PAZ Y JUSTICIA - SERPAJ CHILE"/>
    <s v="PIE - PROGRAMA DE INTERVENCION ESPECIALIZADA"/>
    <x v="0"/>
    <x v="0"/>
  </r>
  <r>
    <x v="15"/>
    <d v="2026-01-19T00:00:00"/>
    <x v="5"/>
    <n v="1051231"/>
    <s v="PIE - PABLO NERUDA"/>
    <x v="6"/>
    <s v="CORPORACIÓN SERVICIO PAZ Y JUSTICIA - SERPAJ CHILE"/>
    <s v="PIE - PROGRAMA DE INTERVENCION ESPECIALIZADA"/>
    <x v="0"/>
    <x v="0"/>
  </r>
  <r>
    <x v="15"/>
    <d v="2026-02-02T00:00:00"/>
    <x v="5"/>
    <n v="1051225"/>
    <s v="PPF - CARMELA JERIA"/>
    <x v="6"/>
    <s v="CORPORACIÓN SERVICIO PAZ Y JUSTICIA - SERPAJ CHILE"/>
    <s v="PPF - PROGRAMA DE PREVENCIÓN FOCALIZADA"/>
    <x v="0"/>
    <x v="0"/>
  </r>
  <r>
    <x v="15"/>
    <d v="2026-02-03T00:00:00"/>
    <x v="6"/>
    <n v="1051352"/>
    <s v="REM - HOGAR DE NIÑOS ARTURO PRAT"/>
    <x v="136"/>
    <s v="ASOCIACIÓN HOGAR DE NIÑOS ARTURO PRAT"/>
    <s v="REM - RESIDENCIA PROTECCION PARA MAYORES CON PROGRAMA"/>
    <x v="0"/>
    <x v="0"/>
  </r>
  <r>
    <x v="15"/>
    <d v="2026-02-09T00:00:00"/>
    <x v="5"/>
    <n v="1051470"/>
    <s v="PIE - LLEQUÉN PLAYA ANCHA"/>
    <x v="19"/>
    <s v="CORPORACIÓN DE APOYO A LA NIÑEZ Y JUVENTUD EN RIESGO SOCIAL CORPORACIÓN LLEQUEN"/>
    <s v="PIE - PROGRAMA DE INTERVENCION ESPECIALIZADA (24 H)"/>
    <x v="0"/>
    <x v="0"/>
  </r>
  <r>
    <x v="15"/>
    <d v="2026-02-09T00:00:00"/>
    <x v="2"/>
    <n v="1051526"/>
    <s v="RDS - RESIDENCIA SANTO DOMINGO SAVIO"/>
    <x v="119"/>
    <s v="ORGANIZACIÓN NO GUBERNAMENTAL DE DESARROLLO PATHER NOSTRUM"/>
    <s v="RDS - RESIDENCIA CON DISCAPACIDAD SEVERA Y SITUACION DEPENDENCIA CON PROGRAMA PRE -PRD"/>
    <x v="2"/>
    <x v="0"/>
  </r>
  <r>
    <x v="15"/>
    <d v="2026-02-09T00:00:00"/>
    <x v="5"/>
    <n v="1051475"/>
    <s v="PPF - 24 HORAS ALMENDRAL"/>
    <x v="144"/>
    <s v="ASOCIACIÓN CRISTIANA DE JÓVENES DE VALPARAISO"/>
    <s v="PPF - PROGRAMA DE PREVENCIÓN FOCALIZADA"/>
    <x v="0"/>
    <x v="0"/>
  </r>
  <r>
    <x v="15"/>
    <d v="2026-02-11T00:00:00"/>
    <x v="0"/>
    <n v="1051430"/>
    <s v="FAE - VALPARAÍSO"/>
    <x v="28"/>
    <s v="CONGREGACIÓN RELIGIOSOS TERCIARIOS CAPUCHINOS"/>
    <s v="FAE - PROGRAMA DE FAMILIA DE ACOGIDA ESPECIALIZADA"/>
    <x v="0"/>
    <x v="0"/>
  </r>
  <r>
    <x v="15"/>
    <d v="2026-02-12T00:00:00"/>
    <x v="0"/>
    <n v="1051356"/>
    <s v="RLP - RESIDENCIA SAN FELIPE"/>
    <x v="0"/>
    <s v="FUNDACIÓN MI CASA"/>
    <s v="RLP - RESIDENCIA DE PROTECCIÓN PARA LACTANTES Y PREESCOLARES (con Programa)"/>
    <x v="0"/>
    <x v="0"/>
  </r>
  <r>
    <x v="15"/>
    <d v="2026-02-23T00:00:00"/>
    <x v="5"/>
    <n v="1051314"/>
    <s v="PRM - CENTRO PAIHUEN"/>
    <x v="66"/>
    <s v="ORGANIZACIÓN NO GUBERNAMENTAL DE DESARROLLO CENTRO DE PROMOCIÓN DE APOYO A LA INFANCIA - PAICABI"/>
    <s v="PRM - PROGRAMA ESPECIALIZADO EN MALTRATO"/>
    <x v="0"/>
    <x v="0"/>
  </r>
  <r>
    <x v="15"/>
    <d v="2026-03-02T00:00:00"/>
    <x v="4"/>
    <n v="1051369"/>
    <s v="PPF - LUIS PEREZ AGUIRRE"/>
    <x v="6"/>
    <s v="CORPORACIÓN SERVICIO PAZ Y JUSTICIA - SERPAJ CHILE"/>
    <s v="PPF - PROGRAMA DE PREVENCIÓN FOCALIZADA"/>
    <x v="0"/>
    <x v="0"/>
  </r>
  <r>
    <x v="15"/>
    <d v="2026-03-02T00:00:00"/>
    <x v="3"/>
    <n v="1051579"/>
    <s v="PPF - AITUE"/>
    <x v="138"/>
    <s v="ORGANIZACIÓN NO GUBERNAMENTAL DE DESARROLLO CTRO.COMUNITARIO DE ATENCIÓN AL JOVEN"/>
    <s v="PPF - PROGRAMA DE PREVENCIÓN FOCALIZADA"/>
    <x v="1"/>
    <x v="0"/>
  </r>
  <r>
    <x v="15"/>
    <d v="2026-03-02T00:00:00"/>
    <x v="4"/>
    <n v="1051312"/>
    <s v="PRM - CENTRO AYEN"/>
    <x v="66"/>
    <s v="ORGANIZACIÓN NO GUBERNAMENTAL DE DESARROLLO CENTRO DE PROMOCIÓN DE APOYO A LA INFANCIA - PAICABI"/>
    <s v="PRM - PROGRAMA ESPECIALIZADO EN MALTRATO"/>
    <x v="0"/>
    <x v="0"/>
  </r>
  <r>
    <x v="15"/>
    <d v="2026-03-09T00:00:00"/>
    <x v="5"/>
    <n v="1051535"/>
    <s v="PPF - 24 HORAS VALPARAÍSO  -  ACJ"/>
    <x v="144"/>
    <s v="ASOCIACIÓN CRISTIANA DE JÓVENES DE VALPARAISO"/>
    <s v="PPF - PROGRAMA DE PREVENCIÓN FOCALIZADA"/>
    <x v="0"/>
    <x v="0"/>
  </r>
  <r>
    <x v="15"/>
    <d v="2026-03-09T00:00:00"/>
    <x v="5"/>
    <n v="1051469"/>
    <s v="PIE - 24 HORAS MANUEL GUERRERO"/>
    <x v="6"/>
    <s v="CORPORACIÓN SERVICIO PAZ Y JUSTICIA - SERPAJ CHILE"/>
    <s v="PIE - PROGRAMA DE INTERVENCION ESPECIALIZADA (24 H)"/>
    <x v="0"/>
    <x v="0"/>
  </r>
  <r>
    <x v="15"/>
    <d v="2026-03-16T00:00:00"/>
    <x v="4"/>
    <n v="1051474"/>
    <s v="PPF - ACOGIDA VALPARAÍSO PLAYA ANCHA"/>
    <x v="7"/>
    <s v="CORPORACIÓN ACOGIDA"/>
    <s v="PPF - PROGRAMA DE PREVENCIÓN FOCALIZADA"/>
    <x v="0"/>
    <x v="0"/>
  </r>
  <r>
    <x v="15"/>
    <d v="2026-03-16T00:00:00"/>
    <x v="0"/>
    <n v="1051332"/>
    <s v="PRM - CENTRO REHUE"/>
    <x v="66"/>
    <s v="ORGANIZACIÓN NO GUBERNAMENTAL DE DESARROLLO CENTRO DE PROMOCIÓN DE APOYO A LA INFANCIA - PAICABI"/>
    <s v="PRM - PROGRAMA ESPECIALIZADO EN MALTRATO"/>
    <x v="0"/>
    <x v="0"/>
  </r>
  <r>
    <x v="15"/>
    <d v="2026-03-16T00:00:00"/>
    <x v="0"/>
    <n v="1051416"/>
    <s v="FAE - FAMILIA DE ACOGIDA ADRA MARGA MARGA 1"/>
    <x v="26"/>
    <s v="AGENCIA ADVENTISTA DE DESARROLLO Y RECURSOS ASISTENCIALES (ADRA CHILE)"/>
    <s v="FAE - PROGRAMA DE FAMILIA DE ACOGIDA ESPECIALIZADA"/>
    <x v="1"/>
    <x v="0"/>
  </r>
  <r>
    <x v="15"/>
    <d v="2026-03-23T00:00:00"/>
    <x v="5"/>
    <n v="1051473"/>
    <s v="PPF - ACOGIDA VALPARAÍSO"/>
    <x v="7"/>
    <s v="CORPORACIÓN ACOGIDA"/>
    <s v="PPF - PROGRAMA DE PREVENCIÓN FOCALIZADA"/>
    <x v="0"/>
    <x v="0"/>
  </r>
  <r>
    <x v="15"/>
    <d v="2026-04-05T00:00:00"/>
    <x v="0"/>
    <n v="1051601"/>
    <s v="FAE - ADRA QUILLOTA"/>
    <x v="26"/>
    <s v="AGENCIA ADVENTISTA DE DESARROLLO Y RECURSOS ASISTENCIALES (ADRA CHILE)"/>
    <s v="FAE - PROGRAMA DE FAMILIA DE ACOGIDA ESPECIALIZADA"/>
    <x v="0"/>
    <x v="0"/>
  </r>
  <r>
    <x v="15"/>
    <d v="2026-04-05T00:00:00"/>
    <x v="4"/>
    <n v="1051476"/>
    <s v="PPF - CIUDAD DEL NIÑO VILLA ALEMANA NORTE"/>
    <x v="14"/>
    <s v="FUNDACIÓN CIUDAD DEL NIÑO EX CONSEJO DE DEFENSA DEL NIÑO"/>
    <s v="PPF - PROGRAMA DE PREVENCIÓN FOCALIZADA"/>
    <x v="0"/>
    <x v="0"/>
  </r>
  <r>
    <x v="15"/>
    <d v="2026-04-05T00:00:00"/>
    <x v="4"/>
    <n v="1051526"/>
    <s v="RDS - RESIDENCIA SANTO DOMINGO SAVIO"/>
    <x v="119"/>
    <s v="ORGANIZACIÓN NO GUBERNAMENTAL DE DESARROLLO PATHER NOSTRUM"/>
    <s v="RDS - RESIDENCIA CON DISCAPACIDAD SEVERA Y SITUACION DEPENDENCIA CON PROGRAMA PRE -PRD"/>
    <x v="0"/>
    <x v="0"/>
  </r>
  <r>
    <x v="15"/>
    <d v="2026-04-06T00:00:00"/>
    <x v="5"/>
    <n v="1051233"/>
    <s v="PIE - PIERRE DUBOIS"/>
    <x v="6"/>
    <s v="CORPORACIÓN SERVICIO PAZ Y JUSTICIA - SERPAJ CHILE"/>
    <s v="PIE - PROGRAMA DE INTERVENCION ESPECIALIZADA"/>
    <x v="0"/>
    <x v="0"/>
  </r>
  <r>
    <x v="15"/>
    <d v="2026-04-13T00:00:00"/>
    <x v="5"/>
    <n v="1051534"/>
    <s v="PPF - 24 HORAS VIÑA DEL MAR  -  ACJ"/>
    <x v="144"/>
    <s v="ASOCIACIÓN CRISTIANA DE JÓVENES DE VALPARAISO"/>
    <s v="PPF - PROGRAMA DE PREVENCIÓN FOCALIZADA"/>
    <x v="0"/>
    <x v="0"/>
  </r>
  <r>
    <x v="15"/>
    <d v="2026-04-20T00:00:00"/>
    <x v="4"/>
    <n v="1051411"/>
    <s v="REM - RESIDENCIA SAN PATRICIO"/>
    <x v="126"/>
    <s v="FUNDACIÓN REFUGIO DE CRISTO"/>
    <s v="REM - RESIDENCIA PROTECCION PARA MAYORES CON PROGRAMA"/>
    <x v="0"/>
    <x v="0"/>
  </r>
  <r>
    <x v="15"/>
    <d v="2026-04-20T00:00:00"/>
    <x v="5"/>
    <n v="1051327"/>
    <s v="PRM - LIWEN"/>
    <x v="79"/>
    <s v="ORGANIZACIÓN NO GUBERNAMENTAL DE DESARROLLO RAICES SANTIAGO"/>
    <s v="PRM - PROGRAMA ESPECIALIZADO EN MALTRATO"/>
    <x v="0"/>
    <x v="0"/>
  </r>
  <r>
    <x v="15"/>
    <d v="2026-04-28T00:00:00"/>
    <x v="4"/>
    <n v="1051457"/>
    <s v="PPF - CUIDAD DEL NIÑO VILLA ALEMANA SUR"/>
    <x v="14"/>
    <s v="FUNDACIÓN CIUDAD DEL NIÑO EX CONSEJO DE DEFENSA DEL NIÑO"/>
    <s v="PPF - PROGRAMA DE PREVENCIÓN FOCALIZADA"/>
    <x v="0"/>
    <x v="0"/>
  </r>
  <r>
    <x v="15"/>
    <d v="2026-04-28T00:00:00"/>
    <x v="4"/>
    <n v="1051477"/>
    <s v="PPF - VIÑA DEL MAR"/>
    <x v="0"/>
    <s v="FUNDACIÓN MI CASA"/>
    <s v="PPF - PROGRAMA DE PREVENCIÓN FOCALIZADA"/>
    <x v="0"/>
    <x v="0"/>
  </r>
  <r>
    <x v="15"/>
    <d v="2026-05-04T00:00:00"/>
    <x v="0"/>
    <n v="1051568"/>
    <s v="REM - CASA FAMILIAR LAS PALMAS"/>
    <x v="29"/>
    <s v="ONG PARTICIPA DESARROLLA Y CRECE"/>
    <s v="REM - RESIDENCIA PROTECCION PARA MAYORES CON PROGRAMA"/>
    <x v="1"/>
    <x v="0"/>
  </r>
  <r>
    <x v="15"/>
    <d v="2026-05-04T00:00:00"/>
    <x v="0"/>
    <n v="1051264"/>
    <s v="PRM - CENTRO NEWEN"/>
    <x v="66"/>
    <s v="ORGANIZACIÓN NO GUBERNAMENTAL DE DESARROLLO CENTRO DE PROMOCIÓN DE APOYO A LA INFANCIA - PAICABI"/>
    <s v="PRM - PROGRAMA ESPECIALIZADO EN MALTRATO"/>
    <x v="0"/>
    <x v="0"/>
  </r>
  <r>
    <x v="15"/>
    <d v="2026-05-08T00:00:00"/>
    <x v="4"/>
    <n v="1051563"/>
    <s v="AFT - ARISHA SAN ANTONIO"/>
    <x v="30"/>
    <s v="FUNDACIÓN LEON BLOY PARA LA PROMOCIÓN INTEGRAL DE LA FAMILIA"/>
    <s v="AFT - ACOMPAÑAMIENTO FAMILAR TERRITORIAL"/>
    <x v="0"/>
    <x v="0"/>
  </r>
  <r>
    <x v="15"/>
    <d v="2026-05-08T00:00:00"/>
    <x v="5"/>
    <n v="1051460"/>
    <s v="PPF - CUIDAD DEL NIÑO SAN ANTONIO SUR"/>
    <x v="14"/>
    <s v="FUNDACIÓN CIUDAD DEL NIÑO EX CONSEJO DE DEFENSA DEL NIÑO"/>
    <s v="PPF - PROGRAMA DE PREVENCIÓN FOCALIZADA"/>
    <x v="0"/>
    <x v="0"/>
  </r>
  <r>
    <x v="15"/>
    <d v="2026-05-10T00:00:00"/>
    <x v="4"/>
    <n v="1051371"/>
    <s v="RVA - SANTA MARÍA"/>
    <x v="133"/>
    <s v="ILUSTRE MUNICIPALIDAD DE SANTA MARÍA"/>
    <s v="RVA - RESIDENCIA DE VIDA FAMILIAR PARA ADOLESCENTES"/>
    <x v="0"/>
    <x v="0"/>
  </r>
  <r>
    <x v="15"/>
    <d v="2026-05-12T00:00:00"/>
    <x v="4"/>
    <n v="1051519"/>
    <s v="AFT - CENTRO ACOMPAÑAMIENTO FAMILIAR CREA EQUIDAD"/>
    <x v="68"/>
    <s v="FUNDACIÓN CREA EQUIDAD"/>
    <s v="AFT - ACOMPAÑAMIENTO FAMILAR TERRITORIAL"/>
    <x v="1"/>
    <x v="0"/>
  </r>
  <r>
    <x v="15"/>
    <d v="2026-05-14T00:00:00"/>
    <x v="0"/>
    <n v="1051258"/>
    <s v="PEE - CENTRO ACOGIDA ONG RAICES LOS ANDES"/>
    <x v="79"/>
    <s v="ORGANIZACIÓN NO GUBERNAMENTAL DE DESARROLLO RAICES SANTIAGO"/>
    <s v="PEE - PROGRAMA EXPLOTACIÓN SEXUAL"/>
    <x v="1"/>
    <x v="0"/>
  </r>
  <r>
    <x v="15"/>
    <d v="2026-05-14T00:00:00"/>
    <x v="5"/>
    <n v="1051521"/>
    <s v="AFT - LA PROTECTORA CARTAGENA"/>
    <x v="23"/>
    <s v="SOCIEDAD DE ASISTENCIA Y CAPACITACIÓN (ANTES DENOMINADA SOCIEDAD PROTECTORA DE LA INFANCIA)"/>
    <s v="AFT - ACOMPAÑAMIENTO FAMILAR TERRITORIAL"/>
    <x v="0"/>
    <x v="0"/>
  </r>
  <r>
    <x v="15"/>
    <d v="2026-05-15T00:00:00"/>
    <x v="0"/>
    <n v="1051327"/>
    <s v="PRM - LIWEN"/>
    <x v="79"/>
    <s v="ORGANIZACIÓN NO GUBERNAMENTAL DE DESARROLLO RAICES SANTIAGO"/>
    <s v="PRM - PROGRAMA ESPECIALIZADO EN MALTRATO"/>
    <x v="0"/>
    <x v="0"/>
  </r>
  <r>
    <x v="15"/>
    <d v="2026-05-22T00:00:00"/>
    <x v="5"/>
    <n v="1051328"/>
    <s v="PRM - SUYAI"/>
    <x v="79"/>
    <s v="ORGANIZACIÓN NO GUBERNAMENTAL DE DESARROLLO RAICES SANTIAGO"/>
    <s v="PRM - PROGRAMA ESPECIALIZADO EN MALTRATO"/>
    <x v="0"/>
    <x v="0"/>
  </r>
  <r>
    <x v="15"/>
    <d v="2026-06-01T00:00:00"/>
    <x v="5"/>
    <n v="1051499"/>
    <s v="DCE - MOLLE"/>
    <x v="24"/>
    <s v="ONG CREAPSI"/>
    <s v="DCE - DIAGNOSTICO CLINICO ESPECIALIZADO"/>
    <x v="1"/>
    <x v="0"/>
  </r>
  <r>
    <x v="15"/>
    <d v="2026-06-01T00:00:00"/>
    <x v="0"/>
    <n v="1051428"/>
    <s v="RMA - ANUNCIACIÓN"/>
    <x v="127"/>
    <s v="PATRONATO DE LOS SAGRADOS CORAZONES DE VALPARAISO"/>
    <s v="RMA - RESIDENCIA PROTECCION PARA MADRES ADOLESCENTES CON PROGRAMA"/>
    <x v="0"/>
    <x v="0"/>
  </r>
  <r>
    <x v="15"/>
    <d v="2026-06-05T00:00:00"/>
    <x v="0"/>
    <n v="1051479"/>
    <s v="DAM - BOLLÉN"/>
    <x v="24"/>
    <s v="ONG CREAPSI"/>
    <s v="DAM - DIAGNÓSTICO"/>
    <x v="1"/>
    <x v="0"/>
  </r>
  <r>
    <x v="15"/>
    <d v="2026-06-08T00:00:00"/>
    <x v="5"/>
    <n v="1051229"/>
    <s v="PIE - OSCAR ROMERO"/>
    <x v="6"/>
    <s v="CORPORACIÓN SERVICIO PAZ Y JUSTICIA - SERPAJ CHILE"/>
    <s v="PIE - PROGRAMA DE INTERVENCION ESPECIALIZADA"/>
    <x v="0"/>
    <x v="0"/>
  </r>
  <r>
    <x v="15"/>
    <d v="2026-06-08T00:00:00"/>
    <x v="5"/>
    <n v="1051479"/>
    <s v="DAM - BOLLÉN"/>
    <x v="24"/>
    <s v="ONG CREAPSI"/>
    <s v="DAM - DIAGNÓSTICO"/>
    <x v="3"/>
    <x v="0"/>
  </r>
  <r>
    <x v="15"/>
    <d v="2026-06-08T00:00:00"/>
    <x v="0"/>
    <n v="1051272"/>
    <s v="PRM - CIUDAD DEL NIÑO VILLA ALEMANA NORTE"/>
    <x v="14"/>
    <s v="FUNDACIÓN CIUDAD DEL NIÑO EX CONSEJO DE DEFENSA DEL NIÑO"/>
    <s v="PRM - PROGRAMA ESPECIALIZADO EN MALTRATO"/>
    <x v="0"/>
    <x v="0"/>
  </r>
  <r>
    <x v="15"/>
    <d v="2026-06-15T00:00:00"/>
    <x v="0"/>
    <n v="1050966"/>
    <s v="PPF - QUINTERO AMURA"/>
    <x v="139"/>
    <s v="CORPORACIÓN DE EDUCACIÓN, REHABILITACIÓN, CAPACITACIÓN, ATENCIÓN DE MENORES Y PERFECCIONAMIENTO"/>
    <s v="PPF - PROGRAMA DE PREVENCIÓN FOCALIZADA"/>
    <x v="0"/>
    <x v="0"/>
  </r>
  <r>
    <x v="15"/>
    <d v="2026-06-24T00:00:00"/>
    <x v="0"/>
    <n v="1051352"/>
    <s v="REM - HOGAR DE NIÑOS ARTURO PRAT"/>
    <x v="136"/>
    <s v="ASOCIACIÓN HOGAR DE NIÑOS ARTURO PRAT"/>
    <s v="REM - RESIDENCIA PROTECCION PARA MAYORES CON PROGRAMA"/>
    <x v="0"/>
    <x v="0"/>
  </r>
  <r>
    <x v="15"/>
    <d v="2026-07-03T00:00:00"/>
    <x v="5"/>
    <n v="1051314"/>
    <s v="PRM - CENTRO PAIHUEN"/>
    <x v="66"/>
    <s v="ORGANIZACIÓN NO GUBERNAMENTAL DE DESARROLLO CENTRO DE PROMOCIÓN DE APOYO A LA INFANCIA - PAICABI"/>
    <s v="PRM - PROGRAMA ESPECIALIZADO EN MALTRATO"/>
    <x v="1"/>
    <x v="0"/>
  </r>
  <r>
    <x v="15"/>
    <d v="2026-07-03T00:00:00"/>
    <x v="0"/>
    <n v="1051381"/>
    <s v="RLP - HOGAR MARÍA MADRE"/>
    <x v="125"/>
    <s v="ORGANIZACIÓN NO GUBERNAMENTAL DE DESARROLLO MARÍA MADRE"/>
    <s v="RLP - RESIDENCIA DE PROTECCIÓN PARA LACTANTES Y PREESCOLARES (con Programa)"/>
    <x v="0"/>
    <x v="0"/>
  </r>
  <r>
    <x v="15"/>
    <d v="2026-07-10T00:00:00"/>
    <x v="5"/>
    <n v="1051603"/>
    <s v="PIE - MIGUEL WOODWARD"/>
    <x v="6"/>
    <s v="CORPORACIÓN SERVICIO PAZ Y JUSTICIA - SERPAJ CHILE"/>
    <s v="PIE - PROGRAMA DE INTERVENCION ESPECIALIZADA"/>
    <x v="0"/>
    <x v="0"/>
  </r>
  <r>
    <x v="15"/>
    <d v="2026-07-10T00:00:00"/>
    <x v="3"/>
    <n v="1051274"/>
    <s v="PPF - HE HAKA PIRI I TE HUA AI"/>
    <x v="145"/>
    <s v="ORGANIZACIÓN COMUNITARIA FUNCIONAL HAKA PUPA O TE NGA POKI"/>
    <s v="PPF - PROGRAMA DE PREVENCIÓN FOCALIZADA"/>
    <x v="0"/>
    <x v="0"/>
  </r>
  <r>
    <x v="15"/>
    <d v="2026-07-10T00:00:00"/>
    <x v="3"/>
    <n v="1051449"/>
    <s v="PRM - CENIM ISLA"/>
    <x v="0"/>
    <s v="FUNDACIÓN MI CASA"/>
    <s v="PRM - PROGRAMA ESPECIALIZADO EN MALTRATO"/>
    <x v="0"/>
    <x v="0"/>
  </r>
  <r>
    <x v="15"/>
    <d v="2026-07-10T00:00:00"/>
    <x v="3"/>
    <n v="1051506"/>
    <s v="PRM - CENTRO VARUA"/>
    <x v="66"/>
    <s v="ORGANIZACIÓN NO GUBERNAMENTAL DE DESARROLLO CENTRO DE PROMOCIÓN DE APOYO A LA INFANCIA - PAICABI"/>
    <s v="PRM - PROGRAMA ESPECIALIZADO EN MALTRATO"/>
    <x v="0"/>
    <x v="0"/>
  </r>
  <r>
    <x v="15"/>
    <d v="2026-07-17T00:00:00"/>
    <x v="3"/>
    <n v="1051309"/>
    <s v="PRM - CENTRO AYELEN"/>
    <x v="66"/>
    <s v="ORGANIZACIÓN NO GUBERNAMENTAL DE DESARROLLO CENTRO DE PROMOCIÓN DE APOYO A LA INFANCIA - PAICABI"/>
    <s v="PRM - PROGRAMA ESPECIALIZADO EN MALTRATO"/>
    <x v="0"/>
    <x v="0"/>
  </r>
  <r>
    <x v="15"/>
    <d v="2026-07-20T00:00:00"/>
    <x v="3"/>
    <n v="1051421"/>
    <s v="PIE - HAKA ARA TE MANA´U"/>
    <x v="21"/>
    <s v="FUNDACIÓN NIÑO Y PATRIA"/>
    <s v="PIE - PROGRAMA DE INTERVENCION ESPECIALIZADA"/>
    <x v="1"/>
    <x v="0"/>
  </r>
  <r>
    <x v="5"/>
    <d v="2023-04-01T00:00:00"/>
    <x v="0"/>
    <n v="1081271"/>
    <s v="RVA - CIUDAD DEL NIÑO"/>
    <x v="50"/>
    <s v="FUNDACIÓN CIUDAD DEL NIÑO RICARDO ESPINOSA"/>
    <s v="RVA - RESIDENCIA DE VIDA FAMILIAR PARA ADOLESCENTES"/>
    <x v="0"/>
    <x v="0"/>
  </r>
  <r>
    <x v="16"/>
    <m/>
    <x v="7"/>
    <m/>
    <m/>
    <x v="146"/>
    <m/>
    <m/>
    <x v="5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7CE41B-7C27-4F59-8E4D-5898206CC484}" name="TablaDinámica3" cacheId="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58:C166" firstHeaderRow="1" firstDataRow="1" firstDataCol="1" rowPageCount="1" colPageCount="1"/>
  <pivotFields count="10">
    <pivotField showAll="0"/>
    <pivotField showAll="0"/>
    <pivotField axis="axisRow" dataField="1" showAll="0">
      <items count="10">
        <item x="1"/>
        <item x="3"/>
        <item x="0"/>
        <item x="5"/>
        <item x="4"/>
        <item x="2"/>
        <item x="6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4">
        <item x="0"/>
        <item h="1" x="1"/>
        <item h="1" m="1" x="2"/>
        <item t="default"/>
      </items>
    </pivotField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9" hier="-1"/>
  </pageFields>
  <dataFields count="1">
    <dataField name="Cuenta de TIPO DE FISCALIZACIÓN / SANCIONATORIO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B8D6F9-8F95-4A0D-855B-EB1411D612BB}" name="TablaDinámica2" cacheId="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3:C150" firstHeaderRow="1" firstDataRow="1" firstDataCol="1" rowPageCount="1" colPageCount="1"/>
  <pivotFields count="10">
    <pivotField showAll="0"/>
    <pivotField showAll="0"/>
    <pivotField showAll="0"/>
    <pivotField showAll="0"/>
    <pivotField showAll="0"/>
    <pivotField axis="axisRow" dataField="1" showAll="0">
      <items count="165">
        <item x="70"/>
        <item x="136"/>
        <item x="48"/>
        <item x="65"/>
        <item x="85"/>
        <item x="112"/>
        <item x="106"/>
        <item x="28"/>
        <item x="14"/>
        <item x="100"/>
        <item x="5"/>
        <item x="101"/>
        <item x="46"/>
        <item x="49"/>
        <item x="134"/>
        <item x="50"/>
        <item x="124"/>
        <item x="63"/>
        <item x="0"/>
        <item x="89"/>
        <item x="21"/>
        <item x="102"/>
        <item x="35"/>
        <item x="126"/>
        <item x="121"/>
        <item x="67"/>
        <item x="98"/>
        <item m="1" x="153"/>
        <item x="131"/>
        <item x="127"/>
        <item x="23"/>
        <item x="77"/>
        <item x="69"/>
        <item m="1" x="155"/>
        <item x="132"/>
        <item x="9"/>
        <item x="110"/>
        <item x="44"/>
        <item x="103"/>
        <item x="53"/>
        <item x="33"/>
        <item x="78"/>
        <item x="19"/>
        <item x="140"/>
        <item x="91"/>
        <item x="81"/>
        <item x="118"/>
        <item x="109"/>
        <item x="139"/>
        <item x="26"/>
        <item x="20"/>
        <item x="57"/>
        <item x="6"/>
        <item x="86"/>
        <item x="96"/>
        <item x="107"/>
        <item x="54"/>
        <item x="128"/>
        <item x="93"/>
        <item x="76"/>
        <item x="137"/>
        <item x="16"/>
        <item x="84"/>
        <item x="138"/>
        <item x="2"/>
        <item x="38"/>
        <item x="71"/>
        <item x="108"/>
        <item x="66"/>
        <item x="95"/>
        <item x="15"/>
        <item x="115"/>
        <item x="125"/>
        <item x="113"/>
        <item x="25"/>
        <item x="117"/>
        <item m="1" x="162"/>
        <item x="58"/>
        <item x="120"/>
        <item x="52"/>
        <item x="80"/>
        <item x="75"/>
        <item x="3"/>
        <item x="79"/>
        <item m="1" x="149"/>
        <item x="22"/>
        <item x="88"/>
        <item x="99"/>
        <item x="51"/>
        <item x="1"/>
        <item x="129"/>
        <item x="30"/>
        <item x="55"/>
        <item m="1" x="147"/>
        <item x="142"/>
        <item x="114"/>
        <item x="4"/>
        <item x="104"/>
        <item x="18"/>
        <item m="1" x="157"/>
        <item x="72"/>
        <item x="97"/>
        <item x="119"/>
        <item x="39"/>
        <item x="82"/>
        <item x="8"/>
        <item x="135"/>
        <item x="141"/>
        <item x="40"/>
        <item x="68"/>
        <item x="41"/>
        <item x="43"/>
        <item x="133"/>
        <item x="123"/>
        <item m="1" x="156"/>
        <item x="83"/>
        <item x="32"/>
        <item x="105"/>
        <item x="116"/>
        <item x="90"/>
        <item x="47"/>
        <item x="11"/>
        <item x="111"/>
        <item x="64"/>
        <item x="94"/>
        <item x="7"/>
        <item m="1" x="151"/>
        <item x="45"/>
        <item x="62"/>
        <item x="92"/>
        <item m="1" x="158"/>
        <item x="24"/>
        <item x="61"/>
        <item x="10"/>
        <item m="1" x="150"/>
        <item m="1" x="159"/>
        <item m="1" x="148"/>
        <item m="1" x="161"/>
        <item x="12"/>
        <item x="17"/>
        <item x="42"/>
        <item x="34"/>
        <item x="87"/>
        <item m="1" x="160"/>
        <item x="130"/>
        <item m="1" x="154"/>
        <item m="1" x="152"/>
        <item x="73"/>
        <item x="36"/>
        <item x="29"/>
        <item x="56"/>
        <item x="27"/>
        <item x="13"/>
        <item x="31"/>
        <item x="122"/>
        <item x="143"/>
        <item x="59"/>
        <item x="146"/>
        <item x="74"/>
        <item x="144"/>
        <item x="60"/>
        <item x="37"/>
        <item m="1" x="163"/>
        <item x="145"/>
        <item t="default"/>
      </items>
    </pivotField>
    <pivotField showAll="0"/>
    <pivotField showAll="0"/>
    <pivotField showAll="0"/>
    <pivotField axis="axisPage" multipleItemSelectionAllowed="1" showAll="0">
      <items count="4">
        <item x="0"/>
        <item h="1" x="1"/>
        <item h="1" m="1" x="2"/>
        <item t="default"/>
      </items>
    </pivotField>
  </pivotFields>
  <rowFields count="1">
    <field x="5"/>
  </rowFields>
  <rowItems count="1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7"/>
    </i>
    <i>
      <x v="78"/>
    </i>
    <i>
      <x v="79"/>
    </i>
    <i>
      <x v="80"/>
    </i>
    <i>
      <x v="81"/>
    </i>
    <i>
      <x v="82"/>
    </i>
    <i>
      <x v="83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7"/>
    </i>
    <i>
      <x v="128"/>
    </i>
    <i>
      <x v="129"/>
    </i>
    <i>
      <x v="131"/>
    </i>
    <i>
      <x v="132"/>
    </i>
    <i>
      <x v="133"/>
    </i>
    <i>
      <x v="138"/>
    </i>
    <i>
      <x v="139"/>
    </i>
    <i>
      <x v="140"/>
    </i>
    <i>
      <x v="141"/>
    </i>
    <i>
      <x v="142"/>
    </i>
    <i>
      <x v="144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8"/>
    </i>
    <i>
      <x v="159"/>
    </i>
    <i>
      <x v="160"/>
    </i>
    <i>
      <x v="161"/>
    </i>
    <i>
      <x v="163"/>
    </i>
    <i t="grand">
      <x/>
    </i>
  </rowItems>
  <colItems count="1">
    <i/>
  </colItems>
  <pageFields count="1">
    <pageField fld="9" hier="-1"/>
  </pageFields>
  <dataFields count="1">
    <dataField name="Cuenta de COD. COLABORADOR" fld="5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778367-D901-4B62-86AD-1B8F2A547DB9}" name="TablaDinámica6" cacheId="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74:C180" firstHeaderRow="1" firstDataRow="1" firstDataCol="1" rowPageCount="1" colPageCount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0"/>
        <item x="1"/>
        <item x="2"/>
        <item x="4"/>
        <item x="5"/>
        <item x="3"/>
        <item m="1" x="6"/>
        <item t="default"/>
      </items>
    </pivotField>
    <pivotField axis="axisPage" multipleItemSelectionAllowed="1" showAll="0">
      <items count="4">
        <item x="0"/>
        <item h="1" x="1"/>
        <item h="1" m="1" x="2"/>
        <item t="default"/>
      </items>
    </pivotField>
  </pivotFields>
  <rowFields count="1">
    <field x="8"/>
  </rowFields>
  <rowItems count="6">
    <i>
      <x/>
    </i>
    <i>
      <x v="1"/>
    </i>
    <i>
      <x v="2"/>
    </i>
    <i>
      <x v="3"/>
    </i>
    <i>
      <x v="5"/>
    </i>
    <i t="grand">
      <x/>
    </i>
  </rowItems>
  <colItems count="1">
    <i/>
  </colItems>
  <pageFields count="1">
    <pageField fld="9" hier="-1"/>
  </pageFields>
  <dataFields count="1">
    <dataField name="Cuenta de CONCLUSIÓN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FBA856-24B3-4F12-9444-14A4AA3D6D71}" name="TablaDinámica4" cacheId="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91:C208" firstHeaderRow="1" firstDataRow="1" firstDataCol="1" rowPageCount="1" colPageCount="1"/>
  <pivotFields count="10">
    <pivotField axis="axisRow" dataField="1" showAll="0">
      <items count="24">
        <item x="1"/>
        <item x="2"/>
        <item x="3"/>
        <item x="4"/>
        <item m="1" x="20"/>
        <item x="6"/>
        <item x="7"/>
        <item x="8"/>
        <item x="9"/>
        <item x="10"/>
        <item x="11"/>
        <item x="12"/>
        <item m="1" x="18"/>
        <item x="14"/>
        <item x="15"/>
        <item x="16"/>
        <item x="5"/>
        <item m="1" x="22"/>
        <item m="1" x="21"/>
        <item m="1" x="19"/>
        <item x="0"/>
        <item x="13"/>
        <item m="1"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4">
        <item x="0"/>
        <item h="1" x="1"/>
        <item h="1" m="1" x="2"/>
        <item t="default"/>
      </items>
    </pivotField>
  </pivotFields>
  <rowFields count="1">
    <field x="0"/>
  </rowFields>
  <rowItems count="17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6"/>
    </i>
    <i>
      <x v="20"/>
    </i>
    <i>
      <x v="21"/>
    </i>
    <i t="grand">
      <x/>
    </i>
  </rowItems>
  <colItems count="1">
    <i/>
  </colItems>
  <pageFields count="1">
    <pageField fld="9" hier="-1"/>
  </pageFields>
  <dataFields count="1">
    <dataField name="Cuenta de REGIÓ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C49B3B-B7C5-47FE-B086-EA3150F10567}" name="Tabla1" displayName="Tabla1" ref="A1:J2435" totalsRowShown="0" headerRowDxfId="1" dataDxfId="0">
  <autoFilter ref="A1:J2435" xr:uid="{CFC49B3B-B7C5-47FE-B086-EA3150F10567}"/>
  <sortState xmlns:xlrd2="http://schemas.microsoft.com/office/spreadsheetml/2017/richdata2" ref="A2:J2435">
    <sortCondition ref="A1:A2435"/>
  </sortState>
  <tableColumns count="10">
    <tableColumn id="24" xr3:uid="{9E164CE4-43DC-40A5-B09E-A74DF840EBA0}" name="REGIÓN" dataDxfId="11"/>
    <tableColumn id="2" xr3:uid="{FBEFCDD8-655E-4D4D-AB44-3C354AF939AA}" name="MES DE FISCALIZACIÓN" dataDxfId="10"/>
    <tableColumn id="3" xr3:uid="{AA46D7B7-8FCF-4110-ACDF-B8694F0832A5}" name="TIPO DE FISCALIZACIÓN / SANCIONATORIO" dataDxfId="9"/>
    <tableColumn id="5" xr3:uid="{54586A72-B4F7-4212-AC50-7375A756C323}" name="COD. PROYECTO" dataDxfId="8"/>
    <tableColumn id="6" xr3:uid="{94F63555-B816-4D41-B6D9-361BDCB4BCC2}" name="NOMBRE PROYECTO" dataDxfId="7"/>
    <tableColumn id="8" xr3:uid="{B00DD84E-90A7-482F-8097-17A78C49829A}" name="COD. COLABORADOR" dataDxfId="6"/>
    <tableColumn id="9" xr3:uid="{A492BF6F-58B4-4E12-AC5D-05972C7279B4}" name="NOMBRE COLABORADOR" dataDxfId="5"/>
    <tableColumn id="31" xr3:uid="{600E9351-E5C9-4006-BE93-A44EAAC1D1E6}" name="PROGRAMA" dataDxfId="4"/>
    <tableColumn id="13" xr3:uid="{16F79378-541B-4C8E-A83C-A5C216110B2B}" name="CONCLUSIÓN" dataDxfId="3"/>
    <tableColumn id="1" xr3:uid="{A1BEB157-D7C1-4C08-B6ED-B2E3F54CFE9A}" name="ESTADO" dataDxfId="2">
      <calculatedColumnFormula>+_xlfn.XLOOKUP(Tabla1[[#This Row],[COD. COLABORADOR]],'[1]Reg_PJ_IP (Bruto)'!$A:$A,'[1]Reg_PJ_IP (Bruto)'!$BL:$BL)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85" dT="2023-11-07T15:03:05.63" personId="{015E0666-E970-4F44-B584-32F0BFCA577A}" id="{592624F3-3EB0-40CD-A1F9-C40042E8BAB2}">
    <text>ALERTA TÉCNICA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4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59F1-3C68-4441-ABE2-2C291F33C39F}">
  <dimension ref="B3:D35"/>
  <sheetViews>
    <sheetView showGridLines="0" zoomScale="90" zoomScaleNormal="90" workbookViewId="0">
      <selection activeCell="A7" sqref="A7"/>
    </sheetView>
  </sheetViews>
  <sheetFormatPr baseColWidth="10" defaultColWidth="11.44140625" defaultRowHeight="14.4" x14ac:dyDescent="0.3"/>
  <cols>
    <col min="1" max="2" width="11.44140625" style="8"/>
    <col min="3" max="3" width="42.44140625" style="9" customWidth="1"/>
    <col min="4" max="4" width="138.6640625" style="17" customWidth="1"/>
    <col min="5" max="5" width="155.5546875" style="8" customWidth="1"/>
    <col min="6" max="16384" width="11.44140625" style="8"/>
  </cols>
  <sheetData>
    <row r="3" spans="2:4" x14ac:dyDescent="0.3">
      <c r="D3" s="10"/>
    </row>
    <row r="4" spans="2:4" x14ac:dyDescent="0.3">
      <c r="D4" s="10" t="s">
        <v>58</v>
      </c>
    </row>
    <row r="5" spans="2:4" x14ac:dyDescent="0.3">
      <c r="D5" s="10" t="s">
        <v>59</v>
      </c>
    </row>
    <row r="6" spans="2:4" x14ac:dyDescent="0.3">
      <c r="D6" s="10"/>
    </row>
    <row r="10" spans="2:4" x14ac:dyDescent="0.3">
      <c r="B10" s="10"/>
      <c r="D10" s="9"/>
    </row>
    <row r="11" spans="2:4" ht="15" thickBot="1" x14ac:dyDescent="0.35">
      <c r="B11" s="10"/>
      <c r="C11" s="11" t="s">
        <v>31</v>
      </c>
      <c r="D11" s="12" t="s">
        <v>32</v>
      </c>
    </row>
    <row r="12" spans="2:4" ht="16.2" thickTop="1" x14ac:dyDescent="0.3">
      <c r="B12" s="10"/>
      <c r="C12" s="13" t="s">
        <v>33</v>
      </c>
      <c r="D12" s="14" t="s">
        <v>38</v>
      </c>
    </row>
    <row r="13" spans="2:4" ht="31.2" x14ac:dyDescent="0.3">
      <c r="B13" s="10"/>
      <c r="C13" s="13" t="s">
        <v>34</v>
      </c>
      <c r="D13" s="15" t="s">
        <v>35</v>
      </c>
    </row>
    <row r="14" spans="2:4" x14ac:dyDescent="0.3">
      <c r="B14" s="10"/>
      <c r="C14" s="16"/>
    </row>
    <row r="15" spans="2:4" x14ac:dyDescent="0.3">
      <c r="B15" s="10"/>
    </row>
    <row r="16" spans="2:4" x14ac:dyDescent="0.3">
      <c r="B16" s="10"/>
      <c r="C16" s="16"/>
    </row>
    <row r="17" spans="2:4" x14ac:dyDescent="0.3">
      <c r="B17" s="10"/>
      <c r="C17" s="16"/>
    </row>
    <row r="18" spans="2:4" x14ac:dyDescent="0.3">
      <c r="B18" s="10"/>
      <c r="C18" s="16"/>
    </row>
    <row r="19" spans="2:4" x14ac:dyDescent="0.3">
      <c r="B19" s="10"/>
      <c r="C19" s="16"/>
    </row>
    <row r="20" spans="2:4" x14ac:dyDescent="0.3">
      <c r="B20" s="10"/>
      <c r="C20" s="16"/>
    </row>
    <row r="21" spans="2:4" x14ac:dyDescent="0.3">
      <c r="B21" s="10"/>
    </row>
    <row r="22" spans="2:4" x14ac:dyDescent="0.3">
      <c r="B22" s="10"/>
      <c r="D22" s="16"/>
    </row>
    <row r="23" spans="2:4" x14ac:dyDescent="0.3">
      <c r="B23" s="10"/>
      <c r="C23" s="16"/>
      <c r="D23" s="16"/>
    </row>
    <row r="24" spans="2:4" x14ac:dyDescent="0.3">
      <c r="B24" s="10"/>
    </row>
    <row r="25" spans="2:4" x14ac:dyDescent="0.3">
      <c r="B25" s="10"/>
      <c r="C25" s="16"/>
      <c r="D25" s="16"/>
    </row>
    <row r="26" spans="2:4" x14ac:dyDescent="0.3">
      <c r="D26" s="16"/>
    </row>
    <row r="27" spans="2:4" x14ac:dyDescent="0.3">
      <c r="B27" s="18"/>
      <c r="D27" s="16"/>
    </row>
    <row r="28" spans="2:4" x14ac:dyDescent="0.3">
      <c r="D28" s="16"/>
    </row>
    <row r="29" spans="2:4" x14ac:dyDescent="0.3">
      <c r="D29" s="16"/>
    </row>
    <row r="30" spans="2:4" x14ac:dyDescent="0.3">
      <c r="D30" s="16"/>
    </row>
    <row r="31" spans="2:4" x14ac:dyDescent="0.3">
      <c r="D31" s="16"/>
    </row>
    <row r="32" spans="2:4" x14ac:dyDescent="0.3">
      <c r="D32" s="16"/>
    </row>
    <row r="33" spans="4:4" x14ac:dyDescent="0.3">
      <c r="D33" s="16"/>
    </row>
    <row r="34" spans="4:4" x14ac:dyDescent="0.3">
      <c r="D34" s="16"/>
    </row>
    <row r="35" spans="4:4" x14ac:dyDescent="0.3">
      <c r="D35" s="16"/>
    </row>
  </sheetData>
  <sheetProtection sort="0" autoFilter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263B-D101-47B0-81F6-F3E5493A49B0}">
  <dimension ref="B3:Y74"/>
  <sheetViews>
    <sheetView showGridLines="0" zoomScaleNormal="100" zoomScalePageLayoutView="150" workbookViewId="0">
      <selection activeCell="S12" sqref="S12"/>
    </sheetView>
  </sheetViews>
  <sheetFormatPr baseColWidth="10" defaultColWidth="11.44140625" defaultRowHeight="14.4" x14ac:dyDescent="0.3"/>
  <cols>
    <col min="1" max="1" width="5" style="23" customWidth="1"/>
    <col min="2" max="2" width="6.44140625" style="23" customWidth="1"/>
    <col min="3" max="3" width="8.6640625" style="23" customWidth="1"/>
    <col min="4" max="19" width="6.44140625" style="23" customWidth="1"/>
    <col min="20" max="24" width="5.6640625" style="23" customWidth="1"/>
    <col min="25" max="16384" width="11.44140625" style="23"/>
  </cols>
  <sheetData>
    <row r="3" spans="2:25" ht="15" customHeight="1" x14ac:dyDescent="0.3">
      <c r="I3" s="100" t="s">
        <v>30</v>
      </c>
      <c r="J3" s="100"/>
      <c r="K3" s="100"/>
      <c r="L3" s="100"/>
      <c r="M3" s="100"/>
      <c r="N3" s="100"/>
      <c r="O3" s="100"/>
      <c r="P3" s="100"/>
      <c r="Q3" s="100"/>
    </row>
    <row r="4" spans="2:25" x14ac:dyDescent="0.3">
      <c r="I4" s="100"/>
      <c r="J4" s="100"/>
      <c r="K4" s="100"/>
      <c r="L4" s="100"/>
      <c r="M4" s="100"/>
      <c r="N4" s="100"/>
      <c r="O4" s="100"/>
      <c r="P4" s="100"/>
      <c r="Q4" s="100"/>
    </row>
    <row r="7" spans="2:25" x14ac:dyDescent="0.3">
      <c r="B7" s="101" t="s">
        <v>8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8" spans="2:25" x14ac:dyDescent="0.3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  <row r="9" spans="2:25" x14ac:dyDescent="0.3">
      <c r="L9" s="105" t="s">
        <v>1602</v>
      </c>
      <c r="M9" s="105"/>
      <c r="N9" s="105"/>
      <c r="O9" s="105"/>
      <c r="P9" s="105"/>
      <c r="Q9" s="105"/>
    </row>
    <row r="10" spans="2:25" ht="15" thickBot="1" x14ac:dyDescent="0.35">
      <c r="L10" s="106"/>
      <c r="M10" s="106"/>
      <c r="N10" s="106"/>
      <c r="O10" s="106"/>
      <c r="P10" s="106"/>
      <c r="Q10" s="106"/>
    </row>
    <row r="11" spans="2:25" ht="30.75" customHeight="1" thickTop="1" x14ac:dyDescent="0.3">
      <c r="B11" s="102" t="s">
        <v>60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4"/>
    </row>
    <row r="12" spans="2:25" ht="15" customHeight="1" x14ac:dyDescent="0.3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6"/>
    </row>
    <row r="13" spans="2:25" ht="15" customHeight="1" x14ac:dyDescent="0.3">
      <c r="B13" s="27"/>
      <c r="C13" s="28">
        <f>+TD!F4</f>
        <v>2434</v>
      </c>
      <c r="D13" s="29" t="s">
        <v>9</v>
      </c>
      <c r="E13" s="29"/>
      <c r="F13" s="29"/>
      <c r="G13" s="29"/>
      <c r="H13" s="29"/>
      <c r="I13" s="29"/>
      <c r="J13" s="30"/>
      <c r="K13" s="31"/>
      <c r="L13" s="31"/>
      <c r="M13" s="31"/>
      <c r="N13" s="31"/>
      <c r="O13" s="31"/>
      <c r="P13" s="31"/>
      <c r="Q13" s="32"/>
      <c r="S13" s="7"/>
      <c r="Y13" s="33"/>
    </row>
    <row r="14" spans="2:25" ht="15.75" customHeight="1" x14ac:dyDescent="0.3">
      <c r="B14" s="27"/>
      <c r="C14" s="28">
        <f>+TD!F5</f>
        <v>145</v>
      </c>
      <c r="D14" s="29" t="s">
        <v>10</v>
      </c>
      <c r="E14" s="29"/>
      <c r="F14" s="29"/>
      <c r="G14" s="29"/>
      <c r="H14" s="29"/>
      <c r="I14" s="29"/>
      <c r="J14" s="30"/>
      <c r="K14" s="31"/>
      <c r="L14" s="31"/>
      <c r="M14" s="31"/>
      <c r="N14" s="31"/>
      <c r="O14" s="31"/>
      <c r="P14" s="31"/>
      <c r="Q14" s="32"/>
      <c r="S14" s="7"/>
      <c r="Y14" s="33"/>
    </row>
    <row r="15" spans="2:25" ht="15.6" x14ac:dyDescent="0.3">
      <c r="B15" s="34"/>
      <c r="C15" s="35"/>
      <c r="D15" s="36"/>
      <c r="E15" s="36"/>
      <c r="F15" s="36"/>
      <c r="G15" s="36"/>
      <c r="H15" s="36"/>
      <c r="I15" s="36"/>
      <c r="J15" s="36"/>
      <c r="K15" s="36"/>
      <c r="L15" s="31"/>
      <c r="M15" s="31"/>
      <c r="N15" s="31"/>
      <c r="O15" s="31"/>
      <c r="P15" s="31"/>
      <c r="Q15" s="32"/>
      <c r="S15" s="7"/>
      <c r="Y15" s="33"/>
    </row>
    <row r="16" spans="2:25" ht="15" customHeight="1" x14ac:dyDescent="0.3">
      <c r="B16" s="34"/>
      <c r="C16" s="37" t="s">
        <v>11</v>
      </c>
      <c r="D16" s="31"/>
      <c r="E16" s="38"/>
      <c r="F16" s="38"/>
      <c r="G16" s="39"/>
      <c r="H16" s="39"/>
      <c r="I16" s="39"/>
      <c r="J16" s="37" t="s">
        <v>12</v>
      </c>
      <c r="K16" s="31"/>
      <c r="L16" s="31"/>
      <c r="M16" s="31"/>
      <c r="N16" s="31"/>
      <c r="O16" s="31"/>
      <c r="P16" s="31"/>
      <c r="Q16" s="32"/>
      <c r="S16" s="7"/>
      <c r="Y16" s="33"/>
    </row>
    <row r="17" spans="2:25" ht="15.75" customHeight="1" x14ac:dyDescent="0.3">
      <c r="B17" s="34"/>
      <c r="C17" s="40">
        <f>+GETPIVOTDATA("TIPO DE FISCALIZACIÓN / SANCIONATORIO",TD!$B$158,"TIPO DE FISCALIZACIÓN / SANCIONATORIO","AGENDADA")</f>
        <v>688</v>
      </c>
      <c r="D17" s="23" t="s">
        <v>13</v>
      </c>
      <c r="E17" s="33"/>
      <c r="F17" s="36"/>
      <c r="G17" s="36"/>
      <c r="H17" s="36"/>
      <c r="I17" s="36"/>
      <c r="J17" s="36"/>
      <c r="K17" s="41">
        <f>+GETPIVOTDATA("CONCLUSIÓN",TD!$B$174,"CONCLUSIÓN","POSITIVO")</f>
        <v>1271</v>
      </c>
      <c r="L17" s="42" t="s">
        <v>16</v>
      </c>
      <c r="M17" s="31"/>
      <c r="N17" s="31"/>
      <c r="O17" s="31"/>
      <c r="P17" s="31"/>
      <c r="Q17" s="32"/>
      <c r="S17" s="7"/>
      <c r="V17" s="33"/>
      <c r="Y17" s="33"/>
    </row>
    <row r="18" spans="2:25" ht="15.75" customHeight="1" x14ac:dyDescent="0.3">
      <c r="B18" s="34"/>
      <c r="C18" s="40">
        <f>+GETPIVOTDATA("TIPO DE FISCALIZACIÓN / SANCIONATORIO",TD!$B$158,"TIPO DE FISCALIZACIÓN / SANCIONATORIO","REQUERIMIENTO")</f>
        <v>692</v>
      </c>
      <c r="D18" s="23" t="s">
        <v>19</v>
      </c>
      <c r="E18" s="33"/>
      <c r="F18" s="39"/>
      <c r="G18" s="39"/>
      <c r="H18" s="39"/>
      <c r="I18" s="39"/>
      <c r="J18" s="39"/>
      <c r="K18" s="41">
        <f>+GETPIVOTDATA("CONCLUSIÓN",TD!$B$174,"CONCLUSIÓN","NEGATIVO")</f>
        <v>1032</v>
      </c>
      <c r="L18" s="42" t="s">
        <v>14</v>
      </c>
      <c r="M18" s="31"/>
      <c r="N18" s="31"/>
      <c r="O18" s="31"/>
      <c r="P18" s="31"/>
      <c r="Q18" s="32"/>
      <c r="S18" s="7"/>
      <c r="V18" s="33"/>
      <c r="Y18" s="33"/>
    </row>
    <row r="19" spans="2:25" ht="15.75" customHeight="1" x14ac:dyDescent="0.3">
      <c r="B19" s="34"/>
      <c r="C19" s="43">
        <f>+GETPIVOTDATA("TIPO DE FISCALIZACIÓN / SANCIONATORIO",TD!$B$158,"TIPO DE FISCALIZACIÓN / SANCIONATORIO","ALERTA")</f>
        <v>271</v>
      </c>
      <c r="D19" s="23" t="s">
        <v>15</v>
      </c>
      <c r="F19" s="36"/>
      <c r="G19" s="36"/>
      <c r="H19" s="36"/>
      <c r="I19" s="36"/>
      <c r="J19" s="36"/>
      <c r="K19" s="41">
        <f>+GETPIVOTDATA("CONCLUSIÓN",TD!$B$174,"CONCLUSIÓN","SANCIONATORIO DIRECTO")</f>
        <v>89</v>
      </c>
      <c r="L19" s="42" t="s">
        <v>17</v>
      </c>
      <c r="M19" s="31"/>
      <c r="N19" s="31"/>
      <c r="O19" s="31"/>
      <c r="P19" s="31"/>
      <c r="Q19" s="32"/>
      <c r="S19" s="7"/>
      <c r="V19" s="33"/>
    </row>
    <row r="20" spans="2:25" ht="15.75" customHeight="1" x14ac:dyDescent="0.3">
      <c r="B20" s="34"/>
      <c r="C20" s="40">
        <f>+GETPIVOTDATA("TIPO DE FISCALIZACIÓN / SANCIONATORIO",TD!$B$158,"TIPO DE FISCALIZACIÓN / SANCIONATORIO","DENUNCIA")</f>
        <v>252</v>
      </c>
      <c r="D20" s="23" t="s">
        <v>18</v>
      </c>
      <c r="F20" s="39"/>
      <c r="G20" s="39"/>
      <c r="H20" s="39"/>
      <c r="I20" s="39"/>
      <c r="J20" s="39"/>
      <c r="K20" s="41">
        <f>+GETPIVOTDATA("CONCLUSIÓN",TD!$B$174,"CONCLUSIÓN","SIN EFECTO")</f>
        <v>26</v>
      </c>
      <c r="L20" s="42" t="s">
        <v>899</v>
      </c>
      <c r="M20" s="31"/>
      <c r="N20" s="31"/>
      <c r="O20" s="31"/>
      <c r="P20" s="31"/>
      <c r="Q20" s="32"/>
      <c r="V20" s="33"/>
    </row>
    <row r="21" spans="2:25" ht="15.75" customHeight="1" x14ac:dyDescent="0.3">
      <c r="B21" s="34"/>
      <c r="C21" s="40">
        <f>+GETPIVOTDATA("TIPO DE FISCALIZACIÓN / SANCIONATORIO",TD!$B$158,"TIPO DE FISCALIZACIÓN / SANCIONATORIO","PREVENTIVA")</f>
        <v>421</v>
      </c>
      <c r="D21" s="23" t="s">
        <v>21</v>
      </c>
      <c r="F21" s="39"/>
      <c r="G21" s="39"/>
      <c r="H21" s="39"/>
      <c r="I21" s="39"/>
      <c r="J21" s="39"/>
      <c r="K21" s="41">
        <f>+GETPIVOTDATA("CONCLUSIÓN",TD!$B$174,"CONCLUSIÓN","SUSPENDIDA")</f>
        <v>16</v>
      </c>
      <c r="L21" s="42" t="s">
        <v>1601</v>
      </c>
      <c r="M21" s="31"/>
      <c r="N21" s="31"/>
      <c r="O21" s="31"/>
      <c r="P21" s="31"/>
      <c r="Q21" s="32"/>
      <c r="V21" s="33"/>
    </row>
    <row r="22" spans="2:25" ht="15.75" customHeight="1" x14ac:dyDescent="0.3">
      <c r="B22" s="34"/>
      <c r="C22" s="40">
        <f>+GETPIVOTDATA("TIPO DE FISCALIZACIÓN / SANCIONATORIO",TD!$B$158,"TIPO DE FISCALIZACIÓN / SANCIONATORIO","SANCIONATORIO DIRECTO")</f>
        <v>88</v>
      </c>
      <c r="D22" s="23" t="s">
        <v>866</v>
      </c>
      <c r="F22" s="39"/>
      <c r="G22" s="39"/>
      <c r="H22" s="39"/>
      <c r="I22" s="39"/>
      <c r="J22" s="39"/>
      <c r="K22" s="41"/>
      <c r="M22" s="31"/>
      <c r="N22" s="31"/>
      <c r="O22" s="31"/>
      <c r="P22" s="31"/>
      <c r="Q22" s="32"/>
      <c r="V22" s="33"/>
    </row>
    <row r="23" spans="2:25" ht="15.75" customHeight="1" x14ac:dyDescent="0.3">
      <c r="B23" s="34"/>
      <c r="C23" s="40">
        <f>+GETPIVOTDATA("TIPO DE FISCALIZACIÓN / SANCIONATORIO",TD!$B$158,"TIPO DE FISCALIZACIÓN / SANCIONATORIO","URGENCIA")</f>
        <v>22</v>
      </c>
      <c r="D23" s="23" t="s">
        <v>20</v>
      </c>
      <c r="F23" s="39"/>
      <c r="G23" s="39"/>
      <c r="H23" s="39"/>
      <c r="I23" s="39"/>
      <c r="J23" s="39"/>
      <c r="K23" s="41"/>
      <c r="L23" s="42"/>
      <c r="M23" s="31"/>
      <c r="N23" s="31"/>
      <c r="O23" s="31"/>
      <c r="P23" s="31"/>
      <c r="Q23" s="32"/>
      <c r="V23" s="33"/>
    </row>
    <row r="24" spans="2:25" ht="15.75" customHeight="1" thickBot="1" x14ac:dyDescent="0.35">
      <c r="B24" s="44"/>
      <c r="C24" s="45"/>
      <c r="D24" s="46"/>
      <c r="E24" s="47"/>
      <c r="F24" s="48"/>
      <c r="G24" s="48"/>
      <c r="H24" s="48"/>
      <c r="I24" s="48"/>
      <c r="J24" s="48"/>
      <c r="K24" s="48"/>
      <c r="L24" s="48"/>
      <c r="M24" s="49"/>
      <c r="N24" s="49"/>
      <c r="O24" s="49"/>
      <c r="P24" s="49"/>
      <c r="Q24" s="50"/>
    </row>
    <row r="25" spans="2:25" ht="15.6" thickTop="1" thickBot="1" x14ac:dyDescent="0.35"/>
    <row r="26" spans="2:25" ht="30.75" customHeight="1" thickTop="1" x14ac:dyDescent="0.3">
      <c r="B26" s="111" t="s">
        <v>22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3"/>
    </row>
    <row r="27" spans="2:25" ht="9.75" customHeight="1" x14ac:dyDescent="0.3">
      <c r="B27" s="51"/>
      <c r="C27" s="114"/>
      <c r="D27" s="115"/>
      <c r="E27" s="115"/>
      <c r="F27" s="115"/>
      <c r="G27" s="52"/>
      <c r="H27" s="116"/>
      <c r="I27" s="114"/>
      <c r="J27" s="117"/>
      <c r="K27" s="117"/>
      <c r="L27" s="117"/>
      <c r="M27" s="53"/>
      <c r="N27" s="118"/>
      <c r="O27" s="117"/>
      <c r="P27" s="117"/>
      <c r="Q27" s="119"/>
    </row>
    <row r="28" spans="2:25" x14ac:dyDescent="0.3">
      <c r="B28" s="54"/>
      <c r="C28" s="114"/>
      <c r="D28" s="115"/>
      <c r="E28" s="115"/>
      <c r="F28" s="115"/>
      <c r="G28" s="52"/>
      <c r="H28" s="116"/>
      <c r="I28" s="114"/>
      <c r="J28" s="117"/>
      <c r="K28" s="117"/>
      <c r="L28" s="117"/>
      <c r="M28" s="53"/>
      <c r="N28" s="118"/>
      <c r="O28" s="117"/>
      <c r="P28" s="117"/>
      <c r="Q28" s="119"/>
    </row>
    <row r="29" spans="2:25" x14ac:dyDescent="0.3">
      <c r="B29" s="54"/>
      <c r="C29" s="55"/>
      <c r="D29" s="53"/>
      <c r="E29" s="53"/>
      <c r="F29" s="53"/>
      <c r="G29" s="53"/>
      <c r="H29" s="53"/>
      <c r="I29" s="56"/>
      <c r="J29" s="56"/>
      <c r="K29" s="56"/>
      <c r="L29" s="56"/>
      <c r="M29" s="57"/>
      <c r="N29" s="57"/>
      <c r="O29" s="57"/>
      <c r="P29" s="57"/>
      <c r="Q29" s="58"/>
    </row>
    <row r="30" spans="2:25" x14ac:dyDescent="0.3">
      <c r="B30" s="54"/>
      <c r="C30" s="55"/>
      <c r="D30" s="53"/>
      <c r="E30" s="53"/>
      <c r="F30" s="53"/>
      <c r="G30" s="53"/>
      <c r="H30" s="53"/>
      <c r="I30" s="57"/>
      <c r="J30" s="57"/>
      <c r="K30" s="57"/>
      <c r="L30" s="56"/>
      <c r="M30" s="57"/>
      <c r="N30" s="57"/>
      <c r="O30" s="57"/>
      <c r="P30" s="57"/>
      <c r="Q30" s="58"/>
    </row>
    <row r="31" spans="2:25" ht="15" customHeight="1" x14ac:dyDescent="0.3">
      <c r="B31" s="54"/>
      <c r="C31" s="55"/>
      <c r="D31" s="59"/>
      <c r="E31" s="59"/>
      <c r="F31" s="59"/>
      <c r="G31" s="59"/>
      <c r="H31" s="59"/>
      <c r="I31" s="56"/>
      <c r="J31" s="56"/>
      <c r="K31" s="56"/>
      <c r="L31" s="56"/>
      <c r="M31" s="57"/>
      <c r="N31" s="57"/>
      <c r="O31" s="57"/>
      <c r="P31" s="57"/>
      <c r="Q31" s="58"/>
    </row>
    <row r="32" spans="2:25" x14ac:dyDescent="0.3">
      <c r="B32" s="54"/>
      <c r="C32" s="55"/>
      <c r="D32" s="59"/>
      <c r="E32" s="59"/>
      <c r="F32" s="59"/>
      <c r="G32" s="59"/>
      <c r="H32" s="59"/>
      <c r="I32" s="57"/>
      <c r="J32" s="57"/>
      <c r="K32" s="57"/>
      <c r="L32" s="56"/>
      <c r="M32" s="57"/>
      <c r="N32" s="57"/>
      <c r="O32" s="57"/>
      <c r="P32" s="57"/>
      <c r="Q32" s="58"/>
    </row>
    <row r="33" spans="2:17" x14ac:dyDescent="0.3">
      <c r="B33" s="54"/>
      <c r="C33" s="55"/>
      <c r="D33" s="59"/>
      <c r="E33" s="59"/>
      <c r="F33" s="59"/>
      <c r="G33" s="59"/>
      <c r="H33" s="59"/>
      <c r="I33" s="57"/>
      <c r="J33" s="57"/>
      <c r="K33" s="57"/>
      <c r="L33" s="56"/>
      <c r="M33" s="57"/>
      <c r="N33" s="57"/>
      <c r="O33" s="57"/>
      <c r="P33" s="57"/>
      <c r="Q33" s="58"/>
    </row>
    <row r="34" spans="2:17" x14ac:dyDescent="0.3">
      <c r="B34" s="54"/>
      <c r="C34" s="55"/>
      <c r="D34" s="59"/>
      <c r="E34" s="59"/>
      <c r="F34" s="59"/>
      <c r="G34" s="59"/>
      <c r="H34" s="59"/>
      <c r="I34" s="56"/>
      <c r="J34" s="56"/>
      <c r="K34" s="56"/>
      <c r="L34" s="56"/>
      <c r="M34" s="57"/>
      <c r="N34" s="57"/>
      <c r="O34" s="57"/>
      <c r="P34" s="57"/>
      <c r="Q34" s="58"/>
    </row>
    <row r="35" spans="2:17" x14ac:dyDescent="0.3">
      <c r="B35" s="54"/>
      <c r="C35" s="55"/>
      <c r="D35" s="59"/>
      <c r="E35" s="59"/>
      <c r="F35" s="59"/>
      <c r="G35" s="59"/>
      <c r="H35" s="59"/>
      <c r="I35" s="56"/>
      <c r="J35" s="56"/>
      <c r="K35" s="56"/>
      <c r="L35" s="56"/>
      <c r="M35" s="57"/>
      <c r="N35" s="57"/>
      <c r="O35" s="57"/>
      <c r="P35" s="57"/>
      <c r="Q35" s="58"/>
    </row>
    <row r="36" spans="2:17" x14ac:dyDescent="0.3">
      <c r="B36" s="54"/>
      <c r="C36" s="55"/>
      <c r="D36" s="59"/>
      <c r="E36" s="59"/>
      <c r="F36" s="59"/>
      <c r="G36" s="59"/>
      <c r="H36" s="59"/>
      <c r="I36" s="56"/>
      <c r="J36" s="56"/>
      <c r="K36" s="56"/>
      <c r="L36" s="56"/>
      <c r="M36" s="57"/>
      <c r="N36" s="57"/>
      <c r="O36" s="57"/>
      <c r="P36" s="57"/>
      <c r="Q36" s="58"/>
    </row>
    <row r="37" spans="2:17" x14ac:dyDescent="0.3">
      <c r="B37" s="54"/>
      <c r="C37" s="55"/>
      <c r="D37" s="59"/>
      <c r="E37" s="59"/>
      <c r="F37" s="59"/>
      <c r="G37" s="59"/>
      <c r="H37" s="59"/>
      <c r="I37" s="56"/>
      <c r="J37" s="56"/>
      <c r="K37" s="56"/>
      <c r="L37" s="56"/>
      <c r="M37" s="57"/>
      <c r="N37" s="57"/>
      <c r="O37" s="57"/>
      <c r="P37" s="57"/>
      <c r="Q37" s="58"/>
    </row>
    <row r="38" spans="2:17" x14ac:dyDescent="0.3">
      <c r="B38" s="54"/>
      <c r="C38" s="55"/>
      <c r="D38" s="59"/>
      <c r="E38" s="59"/>
      <c r="F38" s="59"/>
      <c r="G38" s="59"/>
      <c r="H38" s="59"/>
      <c r="I38" s="56"/>
      <c r="J38" s="56"/>
      <c r="K38" s="56"/>
      <c r="L38" s="56"/>
      <c r="M38" s="57"/>
      <c r="N38" s="57"/>
      <c r="O38" s="57"/>
      <c r="P38" s="57"/>
      <c r="Q38" s="58"/>
    </row>
    <row r="39" spans="2:17" x14ac:dyDescent="0.3">
      <c r="B39" s="54"/>
      <c r="C39" s="55"/>
      <c r="D39" s="59"/>
      <c r="E39" s="59"/>
      <c r="F39" s="59"/>
      <c r="G39" s="59"/>
      <c r="H39" s="59"/>
      <c r="I39" s="56"/>
      <c r="J39" s="56"/>
      <c r="K39" s="56"/>
      <c r="L39" s="56"/>
      <c r="M39" s="57"/>
      <c r="N39" s="57"/>
      <c r="O39" s="57"/>
      <c r="P39" s="57"/>
      <c r="Q39" s="58"/>
    </row>
    <row r="40" spans="2:17" x14ac:dyDescent="0.3">
      <c r="B40" s="54"/>
      <c r="C40" s="55"/>
      <c r="D40" s="59"/>
      <c r="E40" s="59"/>
      <c r="F40" s="59"/>
      <c r="G40" s="59"/>
      <c r="H40" s="59"/>
      <c r="I40" s="56"/>
      <c r="J40" s="56"/>
      <c r="K40" s="56"/>
      <c r="L40" s="56"/>
      <c r="M40" s="57"/>
      <c r="N40" s="57"/>
      <c r="O40" s="57"/>
      <c r="P40" s="57"/>
      <c r="Q40" s="58"/>
    </row>
    <row r="41" spans="2:17" x14ac:dyDescent="0.3">
      <c r="B41" s="54"/>
      <c r="C41" s="55"/>
      <c r="D41" s="59"/>
      <c r="E41" s="59"/>
      <c r="F41" s="59"/>
      <c r="G41" s="59"/>
      <c r="H41" s="59"/>
      <c r="I41" s="56"/>
      <c r="J41" s="56"/>
      <c r="K41" s="56"/>
      <c r="L41" s="56"/>
      <c r="M41" s="57"/>
      <c r="N41" s="57"/>
      <c r="O41" s="57"/>
      <c r="P41" s="57"/>
      <c r="Q41" s="58"/>
    </row>
    <row r="42" spans="2:17" x14ac:dyDescent="0.3">
      <c r="B42" s="54"/>
      <c r="C42" s="55"/>
      <c r="D42" s="59"/>
      <c r="E42" s="59"/>
      <c r="F42" s="59"/>
      <c r="G42" s="59"/>
      <c r="H42" s="59"/>
      <c r="I42" s="56"/>
      <c r="J42" s="56"/>
      <c r="K42" s="56"/>
      <c r="L42" s="56"/>
      <c r="M42" s="57"/>
      <c r="N42" s="57"/>
      <c r="O42" s="57"/>
      <c r="P42" s="57"/>
      <c r="Q42" s="58"/>
    </row>
    <row r="43" spans="2:17" x14ac:dyDescent="0.3">
      <c r="B43" s="54"/>
      <c r="C43" s="55"/>
      <c r="D43" s="59"/>
      <c r="E43" s="59"/>
      <c r="F43" s="59"/>
      <c r="G43" s="59"/>
      <c r="H43" s="59"/>
      <c r="I43" s="56"/>
      <c r="J43" s="56"/>
      <c r="K43" s="56"/>
      <c r="L43" s="56"/>
      <c r="M43" s="57"/>
      <c r="N43" s="57"/>
      <c r="O43" s="57"/>
      <c r="P43" s="57"/>
      <c r="Q43" s="58"/>
    </row>
    <row r="44" spans="2:17" ht="15" thickBot="1" x14ac:dyDescent="0.35"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2"/>
    </row>
    <row r="45" spans="2:17" ht="15.6" thickTop="1" thickBot="1" x14ac:dyDescent="0.35"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22.5" customHeight="1" x14ac:dyDescent="0.3">
      <c r="B46" s="120" t="s">
        <v>23</v>
      </c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</row>
    <row r="47" spans="2:17" ht="69.75" customHeight="1" x14ac:dyDescent="0.3">
      <c r="B47" s="65" t="s">
        <v>24</v>
      </c>
      <c r="C47" s="98" t="s">
        <v>39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9"/>
    </row>
    <row r="48" spans="2:17" ht="36" customHeight="1" x14ac:dyDescent="0.3">
      <c r="B48" s="65" t="s">
        <v>25</v>
      </c>
      <c r="C48" s="98" t="s">
        <v>26</v>
      </c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9"/>
    </row>
    <row r="49" spans="2:17" ht="51.6" customHeight="1" x14ac:dyDescent="0.3">
      <c r="B49" s="65" t="s">
        <v>27</v>
      </c>
      <c r="C49" s="98" t="s">
        <v>1136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9"/>
    </row>
    <row r="50" spans="2:17" ht="133.19999999999999" customHeight="1" x14ac:dyDescent="0.3">
      <c r="B50" s="109" t="s">
        <v>28</v>
      </c>
      <c r="C50" s="98" t="s">
        <v>1137</v>
      </c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9"/>
    </row>
    <row r="51" spans="2:17" ht="51.6" customHeight="1" thickBot="1" x14ac:dyDescent="0.35">
      <c r="B51" s="110"/>
      <c r="C51" s="107" t="s">
        <v>29</v>
      </c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8"/>
    </row>
    <row r="52" spans="2:17" x14ac:dyDescent="0.3"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</row>
    <row r="53" spans="2:17" ht="15" customHeight="1" x14ac:dyDescent="0.3"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</row>
    <row r="59" spans="2:17" x14ac:dyDescent="0.3"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0" spans="2:17" ht="15" customHeight="1" x14ac:dyDescent="0.3"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</row>
    <row r="63" spans="2:17" x14ac:dyDescent="0.3"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</row>
    <row r="64" spans="2:17" x14ac:dyDescent="0.3"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</row>
    <row r="65" spans="3:14" x14ac:dyDescent="0.3"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</row>
    <row r="66" spans="3:14" x14ac:dyDescent="0.3"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</row>
    <row r="67" spans="3:14" x14ac:dyDescent="0.3"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</row>
    <row r="68" spans="3:14" x14ac:dyDescent="0.3"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</row>
    <row r="69" spans="3:14" x14ac:dyDescent="0.3"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</row>
    <row r="70" spans="3:14" x14ac:dyDescent="0.3"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</row>
    <row r="71" spans="3:14" x14ac:dyDescent="0.3"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</row>
    <row r="72" spans="3:14" x14ac:dyDescent="0.3"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</row>
    <row r="73" spans="3:14" x14ac:dyDescent="0.3"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</row>
    <row r="74" spans="3:14" x14ac:dyDescent="0.3"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</row>
  </sheetData>
  <sortState xmlns:xlrd2="http://schemas.microsoft.com/office/spreadsheetml/2017/richdata2" ref="K17:L22">
    <sortCondition descending="1" ref="K17:K22"/>
  </sortState>
  <mergeCells count="19">
    <mergeCell ref="C51:Q51"/>
    <mergeCell ref="B50:B51"/>
    <mergeCell ref="B26:Q26"/>
    <mergeCell ref="C27:C28"/>
    <mergeCell ref="D27:F28"/>
    <mergeCell ref="H27:H28"/>
    <mergeCell ref="I27:I28"/>
    <mergeCell ref="J27:L28"/>
    <mergeCell ref="N27:N28"/>
    <mergeCell ref="O27:Q28"/>
    <mergeCell ref="B46:Q46"/>
    <mergeCell ref="C47:Q47"/>
    <mergeCell ref="C48:Q48"/>
    <mergeCell ref="C49:Q49"/>
    <mergeCell ref="C50:Q50"/>
    <mergeCell ref="I3:Q4"/>
    <mergeCell ref="B7:Q8"/>
    <mergeCell ref="B11:Q11"/>
    <mergeCell ref="L9:Q10"/>
  </mergeCells>
  <pageMargins left="0.18429487179487181" right="0.10416666666666667" top="0.3860294117647059" bottom="0.59722222222222221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DD25-B54A-43B9-B63E-7418A3165134}">
  <dimension ref="B1:L139"/>
  <sheetViews>
    <sheetView tabSelected="1" zoomScale="55" zoomScaleNormal="55" workbookViewId="0">
      <selection activeCell="B9" sqref="B9"/>
    </sheetView>
  </sheetViews>
  <sheetFormatPr baseColWidth="10" defaultColWidth="11.44140625" defaultRowHeight="17.25" customHeight="1" x14ac:dyDescent="0.3"/>
  <cols>
    <col min="1" max="1" width="11.44140625" style="3"/>
    <col min="2" max="2" width="32" style="1" bestFit="1" customWidth="1"/>
    <col min="3" max="3" width="88.6640625" style="3" bestFit="1" customWidth="1"/>
    <col min="4" max="4" width="33" style="2" customWidth="1"/>
    <col min="5" max="5" width="39.5546875" style="3" customWidth="1"/>
    <col min="6" max="6" width="38.44140625" style="3" customWidth="1"/>
    <col min="7" max="7" width="33.33203125" style="3" customWidth="1"/>
    <col min="8" max="8" width="45.88671875" style="3" customWidth="1"/>
    <col min="9" max="9" width="41.44140625" style="4" customWidth="1"/>
    <col min="10" max="10" width="45" style="19" customWidth="1"/>
    <col min="11" max="11" width="27.44140625" style="20" customWidth="1"/>
    <col min="12" max="12" width="36.5546875" style="19" customWidth="1"/>
    <col min="13" max="16384" width="11.44140625" style="3"/>
  </cols>
  <sheetData>
    <row r="1" spans="2:12" ht="17.25" customHeight="1" x14ac:dyDescent="0.3">
      <c r="C1" s="2"/>
      <c r="D1" s="3"/>
      <c r="E1" s="2"/>
      <c r="F1" s="1"/>
      <c r="G1" s="5"/>
      <c r="H1" s="5"/>
    </row>
    <row r="2" spans="2:12" ht="17.25" customHeight="1" x14ac:dyDescent="0.3">
      <c r="C2" s="2"/>
      <c r="F2" s="1"/>
      <c r="G2" s="5"/>
      <c r="H2" s="5"/>
    </row>
    <row r="3" spans="2:12" ht="17.25" customHeight="1" x14ac:dyDescent="0.3">
      <c r="D3" s="6" t="s">
        <v>1</v>
      </c>
      <c r="F3" s="1"/>
      <c r="G3" s="5"/>
      <c r="H3" s="5"/>
    </row>
    <row r="4" spans="2:12" ht="17.25" customHeight="1" x14ac:dyDescent="0.3">
      <c r="D4" s="6" t="s">
        <v>0</v>
      </c>
      <c r="F4" s="1"/>
      <c r="G4" s="5"/>
      <c r="H4" s="5"/>
    </row>
    <row r="5" spans="2:12" ht="17.25" customHeight="1" x14ac:dyDescent="0.3">
      <c r="C5"/>
      <c r="D5" s="6" t="s">
        <v>40</v>
      </c>
      <c r="F5" s="1"/>
      <c r="G5" s="5"/>
      <c r="H5" s="5"/>
    </row>
    <row r="6" spans="2:12" ht="17.25" customHeight="1" x14ac:dyDescent="0.3">
      <c r="C6" s="6"/>
      <c r="D6" s="3"/>
      <c r="E6" s="6"/>
      <c r="F6" s="1"/>
      <c r="G6" s="5"/>
      <c r="H6" s="5"/>
    </row>
    <row r="7" spans="2:12" ht="17.25" customHeight="1" x14ac:dyDescent="0.3">
      <c r="C7" s="6"/>
      <c r="D7" s="3"/>
      <c r="E7" s="6"/>
      <c r="F7" s="1"/>
      <c r="G7" s="5"/>
      <c r="H7" s="5"/>
    </row>
    <row r="8" spans="2:12" ht="17.25" customHeight="1" thickBot="1" x14ac:dyDescent="0.35">
      <c r="C8" s="2"/>
      <c r="D8" s="3"/>
      <c r="E8" s="2"/>
      <c r="F8" s="1"/>
      <c r="G8" s="5"/>
      <c r="H8" s="5"/>
    </row>
    <row r="9" spans="2:12" s="1" customFormat="1" ht="36" customHeight="1" thickBot="1" x14ac:dyDescent="0.35">
      <c r="B9" s="83" t="s">
        <v>2</v>
      </c>
      <c r="C9" s="84" t="s">
        <v>3</v>
      </c>
      <c r="D9" s="85" t="s">
        <v>4</v>
      </c>
      <c r="E9" s="86" t="s">
        <v>41</v>
      </c>
      <c r="F9" s="84" t="s">
        <v>5</v>
      </c>
      <c r="G9" s="87" t="s">
        <v>6</v>
      </c>
      <c r="H9" s="88" t="s">
        <v>7</v>
      </c>
      <c r="I9" s="85" t="s">
        <v>36</v>
      </c>
      <c r="J9" s="85" t="s">
        <v>37</v>
      </c>
      <c r="K9" s="85" t="s">
        <v>43</v>
      </c>
      <c r="L9" s="85" t="s">
        <v>44</v>
      </c>
    </row>
    <row r="10" spans="2:12" ht="17.25" customHeight="1" x14ac:dyDescent="0.3">
      <c r="B10" s="240">
        <v>6902</v>
      </c>
      <c r="C10" s="92" t="s">
        <v>1431</v>
      </c>
      <c r="D10" s="81" t="s">
        <v>1402</v>
      </c>
      <c r="E10" s="81" t="s">
        <v>42</v>
      </c>
      <c r="F10" s="81" t="s">
        <v>926</v>
      </c>
      <c r="G10" s="241" t="s">
        <v>927</v>
      </c>
      <c r="H10" s="241" t="s">
        <v>929</v>
      </c>
      <c r="I10" s="242">
        <v>267</v>
      </c>
      <c r="J10" s="243" t="s">
        <v>1673</v>
      </c>
      <c r="K10" s="244">
        <v>495</v>
      </c>
      <c r="L10" s="245" t="s">
        <v>1776</v>
      </c>
    </row>
    <row r="11" spans="2:12" ht="17.25" customHeight="1" x14ac:dyDescent="0.3">
      <c r="B11" s="80">
        <v>7379</v>
      </c>
      <c r="C11" s="75" t="s">
        <v>132</v>
      </c>
      <c r="D11" s="69" t="s">
        <v>1381</v>
      </c>
      <c r="E11" s="69" t="s">
        <v>1113</v>
      </c>
      <c r="F11" s="75" t="s">
        <v>926</v>
      </c>
      <c r="G11" s="75" t="s">
        <v>934</v>
      </c>
      <c r="H11" s="75" t="s">
        <v>929</v>
      </c>
      <c r="I11" s="82">
        <v>2192</v>
      </c>
      <c r="J11" s="76" t="s">
        <v>1640</v>
      </c>
      <c r="K11" s="77">
        <v>530</v>
      </c>
      <c r="L11" s="90" t="s">
        <v>1744</v>
      </c>
    </row>
    <row r="12" spans="2:12" ht="17.25" customHeight="1" x14ac:dyDescent="0.3">
      <c r="B12" s="78">
        <v>7379</v>
      </c>
      <c r="C12" s="75" t="s">
        <v>132</v>
      </c>
      <c r="D12" s="69" t="s">
        <v>1381</v>
      </c>
      <c r="E12" s="69" t="s">
        <v>50</v>
      </c>
      <c r="F12" s="69" t="s">
        <v>926</v>
      </c>
      <c r="G12" s="70" t="s">
        <v>930</v>
      </c>
      <c r="H12" s="70" t="s">
        <v>932</v>
      </c>
      <c r="I12" s="93">
        <v>305</v>
      </c>
      <c r="J12" s="71" t="s">
        <v>1650</v>
      </c>
      <c r="K12" s="72">
        <v>358</v>
      </c>
      <c r="L12" s="89" t="s">
        <v>1754</v>
      </c>
    </row>
    <row r="13" spans="2:12" ht="17.25" customHeight="1" x14ac:dyDescent="0.3">
      <c r="B13" s="80">
        <v>7379</v>
      </c>
      <c r="C13" s="75" t="s">
        <v>132</v>
      </c>
      <c r="D13" s="69" t="s">
        <v>1381</v>
      </c>
      <c r="E13" s="69" t="s">
        <v>50</v>
      </c>
      <c r="F13" s="75" t="s">
        <v>926</v>
      </c>
      <c r="G13" s="75" t="s">
        <v>934</v>
      </c>
      <c r="H13" s="75" t="s">
        <v>929</v>
      </c>
      <c r="I13" s="82">
        <v>79</v>
      </c>
      <c r="J13" s="76" t="s">
        <v>1652</v>
      </c>
      <c r="K13" s="77">
        <v>119</v>
      </c>
      <c r="L13" s="90" t="s">
        <v>1756</v>
      </c>
    </row>
    <row r="14" spans="2:12" ht="17.25" customHeight="1" x14ac:dyDescent="0.3">
      <c r="B14" s="78">
        <v>7379</v>
      </c>
      <c r="C14" s="75" t="s">
        <v>132</v>
      </c>
      <c r="D14" s="69" t="s">
        <v>1381</v>
      </c>
      <c r="E14" s="69" t="s">
        <v>54</v>
      </c>
      <c r="F14" s="69" t="s">
        <v>926</v>
      </c>
      <c r="G14" s="70" t="s">
        <v>934</v>
      </c>
      <c r="H14" s="70" t="s">
        <v>929</v>
      </c>
      <c r="I14" s="93">
        <v>694</v>
      </c>
      <c r="J14" s="71" t="s">
        <v>1700</v>
      </c>
      <c r="K14" s="72">
        <v>1481</v>
      </c>
      <c r="L14" s="89" t="s">
        <v>1797</v>
      </c>
    </row>
    <row r="15" spans="2:12" ht="17.25" customHeight="1" x14ac:dyDescent="0.3">
      <c r="B15" s="80">
        <v>7627</v>
      </c>
      <c r="C15" s="75" t="s">
        <v>1269</v>
      </c>
      <c r="D15" s="69" t="s">
        <v>1407</v>
      </c>
      <c r="E15" s="69" t="s">
        <v>77</v>
      </c>
      <c r="F15" s="75" t="s">
        <v>926</v>
      </c>
      <c r="G15" s="75" t="s">
        <v>934</v>
      </c>
      <c r="H15" s="75" t="s">
        <v>929</v>
      </c>
      <c r="I15" s="82">
        <v>718</v>
      </c>
      <c r="J15" s="76" t="s">
        <v>1680</v>
      </c>
      <c r="K15" s="77">
        <v>3</v>
      </c>
      <c r="L15" s="90" t="s">
        <v>1786</v>
      </c>
    </row>
    <row r="16" spans="2:12" ht="17.25" customHeight="1" x14ac:dyDescent="0.3">
      <c r="B16" s="80">
        <v>8003</v>
      </c>
      <c r="C16" s="75" t="s">
        <v>193</v>
      </c>
      <c r="D16" s="69" t="s">
        <v>1387</v>
      </c>
      <c r="E16" s="69" t="s">
        <v>57</v>
      </c>
      <c r="F16" s="75" t="s">
        <v>926</v>
      </c>
      <c r="G16" s="75" t="s">
        <v>930</v>
      </c>
      <c r="H16" s="75" t="s">
        <v>932</v>
      </c>
      <c r="I16" s="82">
        <v>897</v>
      </c>
      <c r="J16" s="76" t="s">
        <v>1648</v>
      </c>
      <c r="K16" s="77">
        <v>3</v>
      </c>
      <c r="L16" s="90" t="s">
        <v>1751</v>
      </c>
    </row>
    <row r="17" spans="2:12" ht="17.25" customHeight="1" x14ac:dyDescent="0.3">
      <c r="B17" s="80">
        <v>1050</v>
      </c>
      <c r="C17" s="75" t="s">
        <v>322</v>
      </c>
      <c r="D17" s="96" t="s">
        <v>1377</v>
      </c>
      <c r="E17" s="75" t="s">
        <v>1113</v>
      </c>
      <c r="F17" s="75" t="s">
        <v>926</v>
      </c>
      <c r="G17" s="75" t="s">
        <v>934</v>
      </c>
      <c r="H17" s="75" t="s">
        <v>929</v>
      </c>
      <c r="I17" s="82">
        <v>1194</v>
      </c>
      <c r="J17" s="76" t="s">
        <v>1643</v>
      </c>
      <c r="K17" s="77">
        <v>1796</v>
      </c>
      <c r="L17" s="90" t="s">
        <v>1745</v>
      </c>
    </row>
    <row r="18" spans="2:12" ht="17.25" customHeight="1" x14ac:dyDescent="0.3">
      <c r="B18" s="78">
        <v>1750</v>
      </c>
      <c r="C18" s="75" t="s">
        <v>162</v>
      </c>
      <c r="D18" s="69" t="s">
        <v>1362</v>
      </c>
      <c r="E18" s="69" t="s">
        <v>49</v>
      </c>
      <c r="F18" s="69" t="s">
        <v>926</v>
      </c>
      <c r="G18" s="70" t="s">
        <v>934</v>
      </c>
      <c r="H18" s="70" t="s">
        <v>935</v>
      </c>
      <c r="I18" s="93">
        <v>112</v>
      </c>
      <c r="J18" s="71" t="s">
        <v>1622</v>
      </c>
      <c r="K18" s="72">
        <v>1</v>
      </c>
      <c r="L18" s="89" t="s">
        <v>1727</v>
      </c>
    </row>
    <row r="19" spans="2:12" ht="17.25" customHeight="1" x14ac:dyDescent="0.3">
      <c r="B19" s="80">
        <v>1750</v>
      </c>
      <c r="C19" s="75" t="s">
        <v>162</v>
      </c>
      <c r="D19" s="69" t="s">
        <v>1362</v>
      </c>
      <c r="E19" s="69" t="s">
        <v>46</v>
      </c>
      <c r="F19" s="75" t="s">
        <v>926</v>
      </c>
      <c r="G19" s="75" t="s">
        <v>934</v>
      </c>
      <c r="H19" s="75" t="s">
        <v>929</v>
      </c>
      <c r="I19" s="82">
        <v>44</v>
      </c>
      <c r="J19" s="76" t="s">
        <v>1624</v>
      </c>
      <c r="K19" s="77">
        <v>1</v>
      </c>
      <c r="L19" s="90" t="s">
        <v>1729</v>
      </c>
    </row>
    <row r="20" spans="2:12" ht="17.25" customHeight="1" x14ac:dyDescent="0.3">
      <c r="B20" s="80">
        <v>1750</v>
      </c>
      <c r="C20" s="75" t="s">
        <v>162</v>
      </c>
      <c r="D20" s="69" t="s">
        <v>1362</v>
      </c>
      <c r="E20" s="69" t="s">
        <v>48</v>
      </c>
      <c r="F20" s="75" t="s">
        <v>926</v>
      </c>
      <c r="G20" s="75" t="s">
        <v>927</v>
      </c>
      <c r="H20" s="75" t="s">
        <v>928</v>
      </c>
      <c r="I20" s="82">
        <v>34</v>
      </c>
      <c r="J20" s="76" t="s">
        <v>1629</v>
      </c>
      <c r="K20" s="77">
        <v>2</v>
      </c>
      <c r="L20" s="90" t="s">
        <v>1614</v>
      </c>
    </row>
    <row r="21" spans="2:12" ht="17.25" customHeight="1" x14ac:dyDescent="0.3">
      <c r="B21" s="80">
        <v>1750</v>
      </c>
      <c r="C21" s="75" t="s">
        <v>162</v>
      </c>
      <c r="D21" s="69" t="s">
        <v>1362</v>
      </c>
      <c r="E21" s="69" t="s">
        <v>47</v>
      </c>
      <c r="F21" s="75" t="s">
        <v>926</v>
      </c>
      <c r="G21" s="75" t="s">
        <v>934</v>
      </c>
      <c r="H21" s="75" t="s">
        <v>929</v>
      </c>
      <c r="I21" s="82">
        <v>54</v>
      </c>
      <c r="J21" s="76" t="s">
        <v>1618</v>
      </c>
      <c r="K21" s="77">
        <v>74</v>
      </c>
      <c r="L21" s="90" t="s">
        <v>1740</v>
      </c>
    </row>
    <row r="22" spans="2:12" ht="17.25" customHeight="1" x14ac:dyDescent="0.3">
      <c r="B22" s="80">
        <v>1750</v>
      </c>
      <c r="C22" s="75" t="s">
        <v>162</v>
      </c>
      <c r="D22" s="69" t="s">
        <v>1362</v>
      </c>
      <c r="E22" s="69" t="s">
        <v>45</v>
      </c>
      <c r="F22" s="75" t="s">
        <v>926</v>
      </c>
      <c r="G22" s="75" t="s">
        <v>934</v>
      </c>
      <c r="H22" s="75" t="s">
        <v>929</v>
      </c>
      <c r="I22" s="82">
        <v>124</v>
      </c>
      <c r="J22" s="76" t="s">
        <v>1695</v>
      </c>
      <c r="K22" s="77">
        <v>1</v>
      </c>
      <c r="L22" s="90" t="s">
        <v>1796</v>
      </c>
    </row>
    <row r="23" spans="2:12" ht="17.25" customHeight="1" x14ac:dyDescent="0.3">
      <c r="B23" s="78">
        <v>1750</v>
      </c>
      <c r="C23" s="75" t="s">
        <v>162</v>
      </c>
      <c r="D23" s="69" t="s">
        <v>1362</v>
      </c>
      <c r="E23" s="69" t="s">
        <v>54</v>
      </c>
      <c r="F23" s="69" t="s">
        <v>926</v>
      </c>
      <c r="G23" s="70" t="s">
        <v>934</v>
      </c>
      <c r="H23" s="70" t="s">
        <v>929</v>
      </c>
      <c r="I23" s="93">
        <v>1364</v>
      </c>
      <c r="J23" s="71" t="s">
        <v>1698</v>
      </c>
      <c r="K23" s="72">
        <v>1</v>
      </c>
      <c r="L23" s="89" t="s">
        <v>1798</v>
      </c>
    </row>
    <row r="24" spans="2:12" ht="17.25" customHeight="1" x14ac:dyDescent="0.3">
      <c r="B24" s="78">
        <v>1750</v>
      </c>
      <c r="C24" s="75" t="s">
        <v>162</v>
      </c>
      <c r="D24" s="69" t="s">
        <v>1362</v>
      </c>
      <c r="E24" s="69" t="s">
        <v>54</v>
      </c>
      <c r="F24" s="69" t="s">
        <v>926</v>
      </c>
      <c r="G24" s="70" t="s">
        <v>934</v>
      </c>
      <c r="H24" s="70" t="s">
        <v>929</v>
      </c>
      <c r="I24" s="93">
        <v>168</v>
      </c>
      <c r="J24" s="71" t="s">
        <v>1702</v>
      </c>
      <c r="K24" s="72">
        <v>3</v>
      </c>
      <c r="L24" s="89" t="s">
        <v>1801</v>
      </c>
    </row>
    <row r="25" spans="2:12" ht="17.25" customHeight="1" x14ac:dyDescent="0.3">
      <c r="B25" s="79">
        <v>3842</v>
      </c>
      <c r="C25" s="75" t="s">
        <v>1554</v>
      </c>
      <c r="D25" s="69" t="s">
        <v>1410</v>
      </c>
      <c r="E25" s="69" t="s">
        <v>1423</v>
      </c>
      <c r="F25" s="69" t="s">
        <v>926</v>
      </c>
      <c r="G25" s="73" t="s">
        <v>930</v>
      </c>
      <c r="H25" s="73" t="s">
        <v>937</v>
      </c>
      <c r="I25" s="94">
        <v>148</v>
      </c>
      <c r="J25" s="74" t="s">
        <v>1687</v>
      </c>
      <c r="K25" s="72">
        <v>219</v>
      </c>
      <c r="L25" s="89" t="s">
        <v>1789</v>
      </c>
    </row>
    <row r="26" spans="2:12" ht="17.25" customHeight="1" x14ac:dyDescent="0.3">
      <c r="B26" s="80">
        <v>7745</v>
      </c>
      <c r="C26" s="75" t="s">
        <v>331</v>
      </c>
      <c r="D26" s="69" t="s">
        <v>1380</v>
      </c>
      <c r="E26" s="69" t="s">
        <v>1113</v>
      </c>
      <c r="F26" s="75" t="s">
        <v>926</v>
      </c>
      <c r="G26" s="75" t="s">
        <v>934</v>
      </c>
      <c r="H26" s="75" t="s">
        <v>929</v>
      </c>
      <c r="I26" s="82">
        <v>1634</v>
      </c>
      <c r="J26" s="76" t="s">
        <v>1637</v>
      </c>
      <c r="K26" s="77">
        <v>459</v>
      </c>
      <c r="L26" s="90" t="s">
        <v>1616</v>
      </c>
    </row>
    <row r="27" spans="2:12" ht="17.25" customHeight="1" x14ac:dyDescent="0.3">
      <c r="B27" s="78">
        <v>7459</v>
      </c>
      <c r="C27" s="75" t="s">
        <v>1186</v>
      </c>
      <c r="D27" s="69" t="s">
        <v>1369</v>
      </c>
      <c r="E27" s="69" t="s">
        <v>48</v>
      </c>
      <c r="F27" s="69" t="s">
        <v>926</v>
      </c>
      <c r="G27" s="70" t="s">
        <v>934</v>
      </c>
      <c r="H27" s="70" t="s">
        <v>929</v>
      </c>
      <c r="I27" s="93">
        <v>223</v>
      </c>
      <c r="J27" s="71" t="s">
        <v>1607</v>
      </c>
      <c r="K27" s="72">
        <v>236</v>
      </c>
      <c r="L27" s="89" t="s">
        <v>1735</v>
      </c>
    </row>
    <row r="28" spans="2:12" ht="17.25" customHeight="1" x14ac:dyDescent="0.3">
      <c r="B28" s="80">
        <v>7605</v>
      </c>
      <c r="C28" s="75" t="s">
        <v>1254</v>
      </c>
      <c r="D28" s="96" t="s">
        <v>1403</v>
      </c>
      <c r="E28" s="75" t="s">
        <v>42</v>
      </c>
      <c r="F28" s="75" t="s">
        <v>926</v>
      </c>
      <c r="G28" s="75" t="s">
        <v>934</v>
      </c>
      <c r="H28" s="75" t="s">
        <v>929</v>
      </c>
      <c r="I28" s="82">
        <v>760</v>
      </c>
      <c r="J28" s="76" t="s">
        <v>1674</v>
      </c>
      <c r="K28" s="77">
        <v>1</v>
      </c>
      <c r="L28" s="90" t="s">
        <v>1777</v>
      </c>
    </row>
    <row r="29" spans="2:12" ht="17.25" customHeight="1" x14ac:dyDescent="0.3">
      <c r="B29" s="80">
        <v>7462</v>
      </c>
      <c r="C29" s="75" t="s">
        <v>1253</v>
      </c>
      <c r="D29" s="69" t="s">
        <v>1400</v>
      </c>
      <c r="E29" s="69" t="s">
        <v>42</v>
      </c>
      <c r="F29" s="75" t="s">
        <v>926</v>
      </c>
      <c r="G29" s="75" t="s">
        <v>930</v>
      </c>
      <c r="H29" s="75" t="s">
        <v>935</v>
      </c>
      <c r="I29" s="82">
        <v>689</v>
      </c>
      <c r="J29" s="76" t="s">
        <v>1667</v>
      </c>
      <c r="K29" s="77">
        <v>1</v>
      </c>
      <c r="L29" s="90" t="s">
        <v>1746</v>
      </c>
    </row>
    <row r="30" spans="2:12" ht="17.25" customHeight="1" x14ac:dyDescent="0.3">
      <c r="B30" s="78">
        <v>7462</v>
      </c>
      <c r="C30" s="75" t="s">
        <v>1253</v>
      </c>
      <c r="D30" s="69" t="s">
        <v>1400</v>
      </c>
      <c r="E30" s="69" t="s">
        <v>42</v>
      </c>
      <c r="F30" s="69" t="s">
        <v>926</v>
      </c>
      <c r="G30" s="70" t="s">
        <v>934</v>
      </c>
      <c r="H30" s="70" t="s">
        <v>929</v>
      </c>
      <c r="I30" s="93">
        <v>503</v>
      </c>
      <c r="J30" s="71" t="s">
        <v>1676</v>
      </c>
      <c r="K30" s="72">
        <v>2</v>
      </c>
      <c r="L30" s="89" t="s">
        <v>1746</v>
      </c>
    </row>
    <row r="31" spans="2:12" ht="17.25" customHeight="1" x14ac:dyDescent="0.3">
      <c r="B31" s="78">
        <v>7462</v>
      </c>
      <c r="C31" s="75" t="s">
        <v>1253</v>
      </c>
      <c r="D31" s="69" t="s">
        <v>1400</v>
      </c>
      <c r="E31" s="69" t="s">
        <v>42</v>
      </c>
      <c r="F31" s="69" t="s">
        <v>926</v>
      </c>
      <c r="G31" s="70" t="s">
        <v>934</v>
      </c>
      <c r="H31" s="70" t="s">
        <v>937</v>
      </c>
      <c r="I31" s="93">
        <v>714</v>
      </c>
      <c r="J31" s="71" t="s">
        <v>1679</v>
      </c>
      <c r="K31" s="72">
        <v>3</v>
      </c>
      <c r="L31" s="89" t="s">
        <v>1781</v>
      </c>
    </row>
    <row r="32" spans="2:12" ht="17.25" customHeight="1" x14ac:dyDescent="0.3">
      <c r="B32" s="78">
        <v>7652</v>
      </c>
      <c r="C32" s="75" t="s">
        <v>355</v>
      </c>
      <c r="D32" s="69" t="s">
        <v>1386</v>
      </c>
      <c r="E32" s="69" t="s">
        <v>57</v>
      </c>
      <c r="F32" s="69" t="s">
        <v>926</v>
      </c>
      <c r="G32" s="70" t="s">
        <v>934</v>
      </c>
      <c r="H32" s="70" t="s">
        <v>929</v>
      </c>
      <c r="I32" s="93">
        <v>549</v>
      </c>
      <c r="J32" s="71" t="s">
        <v>1647</v>
      </c>
      <c r="K32" s="72">
        <v>1</v>
      </c>
      <c r="L32" s="89" t="s">
        <v>1750</v>
      </c>
    </row>
    <row r="33" spans="2:12" ht="17.25" customHeight="1" x14ac:dyDescent="0.3">
      <c r="B33" s="80">
        <v>6570</v>
      </c>
      <c r="C33" s="75" t="s">
        <v>1445</v>
      </c>
      <c r="D33" s="96" t="s">
        <v>1373</v>
      </c>
      <c r="E33" s="75" t="s">
        <v>47</v>
      </c>
      <c r="F33" s="75" t="s">
        <v>926</v>
      </c>
      <c r="G33" s="75" t="s">
        <v>927</v>
      </c>
      <c r="H33" s="75" t="s">
        <v>935</v>
      </c>
      <c r="I33" s="82">
        <v>320</v>
      </c>
      <c r="J33" s="76" t="s">
        <v>1635</v>
      </c>
      <c r="K33" s="77">
        <v>1</v>
      </c>
      <c r="L33" s="90" t="s">
        <v>1741</v>
      </c>
    </row>
    <row r="34" spans="2:12" ht="17.25" customHeight="1" x14ac:dyDescent="0.3">
      <c r="B34" s="80">
        <v>6570</v>
      </c>
      <c r="C34" s="75" t="s">
        <v>1445</v>
      </c>
      <c r="D34" s="69" t="s">
        <v>1373</v>
      </c>
      <c r="E34" s="69" t="s">
        <v>52</v>
      </c>
      <c r="F34" s="75" t="s">
        <v>926</v>
      </c>
      <c r="G34" s="75" t="s">
        <v>934</v>
      </c>
      <c r="H34" s="75" t="s">
        <v>929</v>
      </c>
      <c r="I34" s="82">
        <v>261</v>
      </c>
      <c r="J34" s="76" t="s">
        <v>1623</v>
      </c>
      <c r="K34" s="77">
        <v>138</v>
      </c>
      <c r="L34" s="90" t="s">
        <v>1771</v>
      </c>
    </row>
    <row r="35" spans="2:12" ht="17.25" customHeight="1" x14ac:dyDescent="0.3">
      <c r="B35" s="80">
        <v>2450</v>
      </c>
      <c r="C35" s="75" t="s">
        <v>1212</v>
      </c>
      <c r="D35" s="96" t="s">
        <v>1396</v>
      </c>
      <c r="E35" s="75" t="s">
        <v>52</v>
      </c>
      <c r="F35" s="75" t="s">
        <v>926</v>
      </c>
      <c r="G35" s="75" t="s">
        <v>934</v>
      </c>
      <c r="H35" s="75" t="s">
        <v>929</v>
      </c>
      <c r="I35" s="82">
        <v>102</v>
      </c>
      <c r="J35" s="76" t="s">
        <v>1664</v>
      </c>
      <c r="K35" s="77">
        <v>126</v>
      </c>
      <c r="L35" s="90" t="s">
        <v>1767</v>
      </c>
    </row>
    <row r="36" spans="2:12" ht="17.25" customHeight="1" x14ac:dyDescent="0.3">
      <c r="B36" s="80">
        <v>6410</v>
      </c>
      <c r="C36" s="75" t="s">
        <v>166</v>
      </c>
      <c r="D36" s="69" t="s">
        <v>1419</v>
      </c>
      <c r="E36" s="69" t="s">
        <v>54</v>
      </c>
      <c r="F36" s="75" t="s">
        <v>926</v>
      </c>
      <c r="G36" s="75" t="s">
        <v>934</v>
      </c>
      <c r="H36" s="75" t="s">
        <v>929</v>
      </c>
      <c r="I36" s="82">
        <v>1697</v>
      </c>
      <c r="J36" s="76" t="s">
        <v>1703</v>
      </c>
      <c r="K36" s="77">
        <v>2</v>
      </c>
      <c r="L36" s="90" t="s">
        <v>1801</v>
      </c>
    </row>
    <row r="37" spans="2:12" ht="17.25" customHeight="1" x14ac:dyDescent="0.3">
      <c r="B37" s="80">
        <v>6410</v>
      </c>
      <c r="C37" s="75" t="s">
        <v>166</v>
      </c>
      <c r="D37" s="69" t="s">
        <v>1419</v>
      </c>
      <c r="E37" s="69" t="s">
        <v>54</v>
      </c>
      <c r="F37" s="75" t="s">
        <v>926</v>
      </c>
      <c r="G37" s="75" t="s">
        <v>927</v>
      </c>
      <c r="H37" s="75" t="s">
        <v>929</v>
      </c>
      <c r="I37" s="82">
        <v>395</v>
      </c>
      <c r="J37" s="76" t="s">
        <v>1706</v>
      </c>
      <c r="K37" s="77">
        <v>7</v>
      </c>
      <c r="L37" s="90" t="s">
        <v>1803</v>
      </c>
    </row>
    <row r="38" spans="2:12" ht="17.25" customHeight="1" x14ac:dyDescent="0.3">
      <c r="B38" s="80">
        <v>6410</v>
      </c>
      <c r="C38" s="75" t="s">
        <v>166</v>
      </c>
      <c r="D38" s="69" t="s">
        <v>1419</v>
      </c>
      <c r="E38" s="69" t="s">
        <v>54</v>
      </c>
      <c r="F38" s="75" t="s">
        <v>926</v>
      </c>
      <c r="G38" s="75" t="s">
        <v>930</v>
      </c>
      <c r="H38" s="75" t="s">
        <v>1020</v>
      </c>
      <c r="I38" s="82">
        <v>1342</v>
      </c>
      <c r="J38" s="76" t="s">
        <v>1707</v>
      </c>
      <c r="K38" s="77">
        <v>1</v>
      </c>
      <c r="L38" s="90" t="s">
        <v>1804</v>
      </c>
    </row>
    <row r="39" spans="2:12" ht="17.25" customHeight="1" x14ac:dyDescent="0.3">
      <c r="B39" s="80">
        <v>7320</v>
      </c>
      <c r="C39" s="75" t="s">
        <v>104</v>
      </c>
      <c r="D39" s="69" t="s">
        <v>1353</v>
      </c>
      <c r="E39" s="69" t="s">
        <v>55</v>
      </c>
      <c r="F39" s="75" t="s">
        <v>926</v>
      </c>
      <c r="G39" s="75" t="s">
        <v>927</v>
      </c>
      <c r="H39" s="75" t="s">
        <v>929</v>
      </c>
      <c r="I39" s="82">
        <v>241</v>
      </c>
      <c r="J39" s="76" t="s">
        <v>1604</v>
      </c>
      <c r="K39" s="77">
        <v>288</v>
      </c>
      <c r="L39" s="90" t="s">
        <v>1669</v>
      </c>
    </row>
    <row r="40" spans="2:12" ht="17.25" customHeight="1" x14ac:dyDescent="0.3">
      <c r="B40" s="78">
        <v>7320</v>
      </c>
      <c r="C40" s="75" t="s">
        <v>104</v>
      </c>
      <c r="D40" s="69" t="s">
        <v>1353</v>
      </c>
      <c r="E40" s="69" t="s">
        <v>55</v>
      </c>
      <c r="F40" s="69" t="s">
        <v>926</v>
      </c>
      <c r="G40" s="70" t="s">
        <v>930</v>
      </c>
      <c r="H40" s="70" t="s">
        <v>931</v>
      </c>
      <c r="I40" s="93">
        <v>625</v>
      </c>
      <c r="J40" s="71" t="s">
        <v>1606</v>
      </c>
      <c r="K40" s="72">
        <v>668</v>
      </c>
      <c r="L40" s="89" t="s">
        <v>1640</v>
      </c>
    </row>
    <row r="41" spans="2:12" ht="17.25" customHeight="1" x14ac:dyDescent="0.3">
      <c r="B41" s="78">
        <v>7320</v>
      </c>
      <c r="C41" s="75" t="s">
        <v>104</v>
      </c>
      <c r="D41" s="69" t="s">
        <v>1353</v>
      </c>
      <c r="E41" s="69" t="s">
        <v>45</v>
      </c>
      <c r="F41" s="69" t="s">
        <v>926</v>
      </c>
      <c r="G41" s="70" t="s">
        <v>930</v>
      </c>
      <c r="H41" s="70" t="s">
        <v>932</v>
      </c>
      <c r="I41" s="93">
        <v>47</v>
      </c>
      <c r="J41" s="71" t="s">
        <v>1694</v>
      </c>
      <c r="K41" s="72">
        <v>3</v>
      </c>
      <c r="L41" s="89" t="s">
        <v>1795</v>
      </c>
    </row>
    <row r="42" spans="2:12" ht="17.25" customHeight="1" x14ac:dyDescent="0.3">
      <c r="B42" s="78">
        <v>6915</v>
      </c>
      <c r="C42" s="75" t="s">
        <v>96</v>
      </c>
      <c r="D42" s="69" t="s">
        <v>1365</v>
      </c>
      <c r="E42" s="69" t="s">
        <v>48</v>
      </c>
      <c r="F42" s="69" t="s">
        <v>926</v>
      </c>
      <c r="G42" s="70" t="s">
        <v>934</v>
      </c>
      <c r="H42" s="70" t="s">
        <v>935</v>
      </c>
      <c r="I42" s="93">
        <v>56</v>
      </c>
      <c r="J42" s="71" t="s">
        <v>1626</v>
      </c>
      <c r="K42" s="72">
        <v>1</v>
      </c>
      <c r="L42" s="89" t="s">
        <v>1731</v>
      </c>
    </row>
    <row r="43" spans="2:12" ht="17.25" customHeight="1" x14ac:dyDescent="0.3">
      <c r="B43" s="80">
        <v>6915</v>
      </c>
      <c r="C43" s="75" t="s">
        <v>96</v>
      </c>
      <c r="D43" s="96" t="s">
        <v>1365</v>
      </c>
      <c r="E43" s="75" t="s">
        <v>47</v>
      </c>
      <c r="F43" s="75" t="s">
        <v>926</v>
      </c>
      <c r="G43" s="75" t="s">
        <v>934</v>
      </c>
      <c r="H43" s="75" t="s">
        <v>935</v>
      </c>
      <c r="I43" s="82">
        <v>161</v>
      </c>
      <c r="J43" s="76" t="s">
        <v>1633</v>
      </c>
      <c r="K43" s="77">
        <v>186</v>
      </c>
      <c r="L43" s="90" t="s">
        <v>1738</v>
      </c>
    </row>
    <row r="44" spans="2:12" ht="17.25" customHeight="1" x14ac:dyDescent="0.3">
      <c r="B44" s="78">
        <v>7499</v>
      </c>
      <c r="C44" s="75" t="s">
        <v>1187</v>
      </c>
      <c r="D44" s="69" t="s">
        <v>1364</v>
      </c>
      <c r="E44" s="69" t="s">
        <v>48</v>
      </c>
      <c r="F44" s="69" t="s">
        <v>926</v>
      </c>
      <c r="G44" s="70" t="s">
        <v>934</v>
      </c>
      <c r="H44" s="70" t="s">
        <v>929</v>
      </c>
      <c r="I44" s="93">
        <v>94</v>
      </c>
      <c r="J44" s="71" t="s">
        <v>1625</v>
      </c>
      <c r="K44" s="72">
        <v>160</v>
      </c>
      <c r="L44" s="89" t="s">
        <v>1730</v>
      </c>
    </row>
    <row r="45" spans="2:12" ht="17.25" customHeight="1" x14ac:dyDescent="0.3">
      <c r="B45" s="80">
        <v>8045</v>
      </c>
      <c r="C45" s="75" t="s">
        <v>1193</v>
      </c>
      <c r="D45" s="69" t="s">
        <v>1383</v>
      </c>
      <c r="E45" s="69" t="s">
        <v>1113</v>
      </c>
      <c r="F45" s="75" t="s">
        <v>926</v>
      </c>
      <c r="G45" s="75" t="s">
        <v>934</v>
      </c>
      <c r="H45" s="75" t="s">
        <v>929</v>
      </c>
      <c r="I45" s="82">
        <v>958</v>
      </c>
      <c r="J45" s="76" t="s">
        <v>1635</v>
      </c>
      <c r="K45" s="77">
        <v>1</v>
      </c>
      <c r="L45" s="90" t="s">
        <v>1746</v>
      </c>
    </row>
    <row r="46" spans="2:12" ht="17.25" customHeight="1" x14ac:dyDescent="0.3">
      <c r="B46" s="80">
        <v>8045</v>
      </c>
      <c r="C46" s="75" t="s">
        <v>1193</v>
      </c>
      <c r="D46" s="96" t="s">
        <v>1383</v>
      </c>
      <c r="E46" s="75" t="s">
        <v>53</v>
      </c>
      <c r="F46" s="75" t="s">
        <v>926</v>
      </c>
      <c r="G46" s="75" t="s">
        <v>930</v>
      </c>
      <c r="H46" s="75" t="s">
        <v>931</v>
      </c>
      <c r="I46" s="82">
        <v>368</v>
      </c>
      <c r="J46" s="76" t="s">
        <v>1712</v>
      </c>
      <c r="K46" s="77">
        <v>1</v>
      </c>
      <c r="L46" s="90" t="s">
        <v>1809</v>
      </c>
    </row>
    <row r="47" spans="2:12" ht="17.25" customHeight="1" x14ac:dyDescent="0.3">
      <c r="B47" s="80">
        <v>7189</v>
      </c>
      <c r="C47" s="75" t="s">
        <v>445</v>
      </c>
      <c r="D47" s="96" t="s">
        <v>1401</v>
      </c>
      <c r="E47" s="75" t="s">
        <v>42</v>
      </c>
      <c r="F47" s="75" t="s">
        <v>926</v>
      </c>
      <c r="G47" s="75" t="s">
        <v>930</v>
      </c>
      <c r="H47" s="75" t="s">
        <v>929</v>
      </c>
      <c r="I47" s="82">
        <v>272</v>
      </c>
      <c r="J47" s="76" t="s">
        <v>1641</v>
      </c>
      <c r="K47" s="77">
        <v>368</v>
      </c>
      <c r="L47" s="90" t="s">
        <v>1775</v>
      </c>
    </row>
    <row r="48" spans="2:12" ht="17.25" customHeight="1" x14ac:dyDescent="0.3">
      <c r="B48" s="80">
        <v>7189</v>
      </c>
      <c r="C48" s="75" t="s">
        <v>445</v>
      </c>
      <c r="D48" s="69" t="s">
        <v>1401</v>
      </c>
      <c r="E48" s="69" t="s">
        <v>42</v>
      </c>
      <c r="F48" s="75" t="s">
        <v>926</v>
      </c>
      <c r="G48" s="75" t="s">
        <v>934</v>
      </c>
      <c r="H48" s="75" t="s">
        <v>929</v>
      </c>
      <c r="I48" s="82">
        <v>979</v>
      </c>
      <c r="J48" s="76" t="s">
        <v>1677</v>
      </c>
      <c r="K48" s="77">
        <v>4</v>
      </c>
      <c r="L48" s="90" t="s">
        <v>1779</v>
      </c>
    </row>
    <row r="49" spans="2:12" ht="17.25" customHeight="1" x14ac:dyDescent="0.3">
      <c r="B49" s="78">
        <v>8049</v>
      </c>
      <c r="C49" s="75" t="s">
        <v>1177</v>
      </c>
      <c r="D49" s="69" t="s">
        <v>1389</v>
      </c>
      <c r="E49" s="69" t="s">
        <v>57</v>
      </c>
      <c r="F49" s="69" t="s">
        <v>926</v>
      </c>
      <c r="G49" s="70" t="s">
        <v>934</v>
      </c>
      <c r="H49" s="70" t="s">
        <v>929</v>
      </c>
      <c r="I49" s="93">
        <v>199</v>
      </c>
      <c r="J49" s="71" t="s">
        <v>1649</v>
      </c>
      <c r="K49" s="72">
        <v>1</v>
      </c>
      <c r="L49" s="89" t="s">
        <v>1753</v>
      </c>
    </row>
    <row r="50" spans="2:12" ht="17.25" customHeight="1" x14ac:dyDescent="0.3">
      <c r="B50" s="78">
        <v>8049</v>
      </c>
      <c r="C50" s="75" t="s">
        <v>1177</v>
      </c>
      <c r="D50" s="69" t="s">
        <v>1389</v>
      </c>
      <c r="E50" s="69" t="s">
        <v>77</v>
      </c>
      <c r="F50" s="69" t="s">
        <v>926</v>
      </c>
      <c r="G50" s="70" t="s">
        <v>930</v>
      </c>
      <c r="H50" s="70" t="s">
        <v>1350</v>
      </c>
      <c r="I50" s="93">
        <v>2883</v>
      </c>
      <c r="J50" s="71" t="s">
        <v>1685</v>
      </c>
      <c r="K50" s="72">
        <v>4</v>
      </c>
      <c r="L50" s="89" t="s">
        <v>1788</v>
      </c>
    </row>
    <row r="51" spans="2:12" ht="17.25" customHeight="1" x14ac:dyDescent="0.3">
      <c r="B51" s="78">
        <v>1800</v>
      </c>
      <c r="C51" s="75" t="s">
        <v>1178</v>
      </c>
      <c r="D51" s="69" t="s">
        <v>1376</v>
      </c>
      <c r="E51" s="69" t="s">
        <v>1113</v>
      </c>
      <c r="F51" s="69" t="s">
        <v>926</v>
      </c>
      <c r="G51" s="70" t="s">
        <v>934</v>
      </c>
      <c r="H51" s="70" t="s">
        <v>929</v>
      </c>
      <c r="I51" s="93">
        <v>1358</v>
      </c>
      <c r="J51" s="71" t="s">
        <v>1642</v>
      </c>
      <c r="K51" s="72">
        <v>1</v>
      </c>
      <c r="L51" s="89" t="s">
        <v>1743</v>
      </c>
    </row>
    <row r="52" spans="2:12" ht="17.25" customHeight="1" x14ac:dyDescent="0.3">
      <c r="B52" s="80">
        <v>3800</v>
      </c>
      <c r="C52" s="75" t="s">
        <v>1207</v>
      </c>
      <c r="D52" s="96" t="s">
        <v>1379</v>
      </c>
      <c r="E52" s="75" t="s">
        <v>1113</v>
      </c>
      <c r="F52" s="75" t="s">
        <v>926</v>
      </c>
      <c r="G52" s="75" t="s">
        <v>934</v>
      </c>
      <c r="H52" s="75" t="s">
        <v>929</v>
      </c>
      <c r="I52" s="82">
        <v>1700</v>
      </c>
      <c r="J52" s="76" t="s">
        <v>1639</v>
      </c>
      <c r="K52" s="77">
        <v>2</v>
      </c>
      <c r="L52" s="90" t="s">
        <v>1743</v>
      </c>
    </row>
    <row r="53" spans="2:12" ht="17.25" customHeight="1" x14ac:dyDescent="0.3">
      <c r="B53" s="80">
        <v>7700</v>
      </c>
      <c r="C53" s="75" t="s">
        <v>130</v>
      </c>
      <c r="D53" s="69" t="s">
        <v>1351</v>
      </c>
      <c r="E53" s="69" t="s">
        <v>55</v>
      </c>
      <c r="F53" s="75" t="s">
        <v>926</v>
      </c>
      <c r="G53" s="75" t="s">
        <v>930</v>
      </c>
      <c r="H53" s="75" t="s">
        <v>932</v>
      </c>
      <c r="I53" s="82">
        <v>299</v>
      </c>
      <c r="J53" s="76" t="s">
        <v>1609</v>
      </c>
      <c r="K53" s="77">
        <v>356</v>
      </c>
      <c r="L53" s="90" t="s">
        <v>1717</v>
      </c>
    </row>
    <row r="54" spans="2:12" ht="17.25" customHeight="1" x14ac:dyDescent="0.3">
      <c r="B54" s="78">
        <v>7700</v>
      </c>
      <c r="C54" s="75" t="s">
        <v>130</v>
      </c>
      <c r="D54" s="69" t="s">
        <v>1351</v>
      </c>
      <c r="E54" s="69" t="s">
        <v>55</v>
      </c>
      <c r="F54" s="69" t="s">
        <v>926</v>
      </c>
      <c r="G54" s="70" t="s">
        <v>934</v>
      </c>
      <c r="H54" s="70" t="s">
        <v>935</v>
      </c>
      <c r="I54" s="93">
        <v>629</v>
      </c>
      <c r="J54" s="71" t="s">
        <v>1610</v>
      </c>
      <c r="K54" s="72">
        <v>1</v>
      </c>
      <c r="L54" s="89" t="s">
        <v>1718</v>
      </c>
    </row>
    <row r="55" spans="2:12" ht="17.25" customHeight="1" x14ac:dyDescent="0.3">
      <c r="B55" s="78">
        <v>7700</v>
      </c>
      <c r="C55" s="75" t="s">
        <v>130</v>
      </c>
      <c r="D55" s="69" t="s">
        <v>1351</v>
      </c>
      <c r="E55" s="69" t="s">
        <v>55</v>
      </c>
      <c r="F55" s="69" t="s">
        <v>926</v>
      </c>
      <c r="G55" s="70" t="s">
        <v>934</v>
      </c>
      <c r="H55" s="70" t="s">
        <v>937</v>
      </c>
      <c r="I55" s="93">
        <v>918</v>
      </c>
      <c r="J55" s="71" t="s">
        <v>1611</v>
      </c>
      <c r="K55" s="72">
        <v>1</v>
      </c>
      <c r="L55" s="89" t="s">
        <v>1719</v>
      </c>
    </row>
    <row r="56" spans="2:12" ht="17.25" customHeight="1" x14ac:dyDescent="0.3">
      <c r="B56" s="78">
        <v>7700</v>
      </c>
      <c r="C56" s="75" t="s">
        <v>130</v>
      </c>
      <c r="D56" s="69" t="s">
        <v>1351</v>
      </c>
      <c r="E56" s="69" t="s">
        <v>55</v>
      </c>
      <c r="F56" s="69" t="s">
        <v>926</v>
      </c>
      <c r="G56" s="70" t="s">
        <v>930</v>
      </c>
      <c r="H56" s="70" t="s">
        <v>932</v>
      </c>
      <c r="I56" s="93">
        <v>663</v>
      </c>
      <c r="J56" s="71" t="s">
        <v>1613</v>
      </c>
      <c r="K56" s="72">
        <v>3</v>
      </c>
      <c r="L56" s="89" t="s">
        <v>1721</v>
      </c>
    </row>
    <row r="57" spans="2:12" ht="17.25" customHeight="1" x14ac:dyDescent="0.3">
      <c r="B57" s="80">
        <v>7700</v>
      </c>
      <c r="C57" s="75" t="s">
        <v>130</v>
      </c>
      <c r="D57" s="69" t="s">
        <v>1351</v>
      </c>
      <c r="E57" s="69" t="s">
        <v>55</v>
      </c>
      <c r="F57" s="75" t="s">
        <v>926</v>
      </c>
      <c r="G57" s="75" t="s">
        <v>930</v>
      </c>
      <c r="H57" s="75" t="s">
        <v>932</v>
      </c>
      <c r="I57" s="82">
        <v>287</v>
      </c>
      <c r="J57" s="76" t="s">
        <v>1614</v>
      </c>
      <c r="K57" s="77">
        <v>2</v>
      </c>
      <c r="L57" s="90" t="s">
        <v>1722</v>
      </c>
    </row>
    <row r="58" spans="2:12" ht="17.25" customHeight="1" x14ac:dyDescent="0.3">
      <c r="B58" s="78">
        <v>7700</v>
      </c>
      <c r="C58" s="75" t="s">
        <v>130</v>
      </c>
      <c r="D58" s="69" t="s">
        <v>1351</v>
      </c>
      <c r="E58" s="69" t="s">
        <v>51</v>
      </c>
      <c r="F58" s="69" t="s">
        <v>926</v>
      </c>
      <c r="G58" s="70" t="s">
        <v>930</v>
      </c>
      <c r="H58" s="70" t="s">
        <v>929</v>
      </c>
      <c r="I58" s="95">
        <v>262</v>
      </c>
      <c r="J58" s="71" t="s">
        <v>1637</v>
      </c>
      <c r="K58" s="72">
        <v>279</v>
      </c>
      <c r="L58" s="89" t="s">
        <v>1762</v>
      </c>
    </row>
    <row r="59" spans="2:12" ht="17.25" customHeight="1" x14ac:dyDescent="0.3">
      <c r="B59" s="78">
        <v>7700</v>
      </c>
      <c r="C59" s="75" t="s">
        <v>130</v>
      </c>
      <c r="D59" s="69" t="s">
        <v>1351</v>
      </c>
      <c r="E59" s="69" t="s">
        <v>51</v>
      </c>
      <c r="F59" s="69" t="s">
        <v>926</v>
      </c>
      <c r="G59" s="70" t="s">
        <v>934</v>
      </c>
      <c r="H59" s="70" t="s">
        <v>935</v>
      </c>
      <c r="I59" s="93">
        <v>261</v>
      </c>
      <c r="J59" s="71" t="s">
        <v>1660</v>
      </c>
      <c r="K59" s="72">
        <v>1</v>
      </c>
      <c r="L59" s="89" t="s">
        <v>1763</v>
      </c>
    </row>
    <row r="60" spans="2:12" ht="17.25" customHeight="1" x14ac:dyDescent="0.3">
      <c r="B60" s="78">
        <v>7700</v>
      </c>
      <c r="C60" s="75" t="s">
        <v>130</v>
      </c>
      <c r="D60" s="69" t="s">
        <v>1351</v>
      </c>
      <c r="E60" s="69" t="s">
        <v>51</v>
      </c>
      <c r="F60" s="69" t="s">
        <v>926</v>
      </c>
      <c r="G60" s="70" t="s">
        <v>934</v>
      </c>
      <c r="H60" s="70" t="s">
        <v>937</v>
      </c>
      <c r="I60" s="93">
        <v>571</v>
      </c>
      <c r="J60" s="71" t="s">
        <v>1661</v>
      </c>
      <c r="K60" s="72">
        <v>1</v>
      </c>
      <c r="L60" s="89" t="s">
        <v>1719</v>
      </c>
    </row>
    <row r="61" spans="2:12" ht="17.25" customHeight="1" x14ac:dyDescent="0.3">
      <c r="B61" s="80">
        <v>7700</v>
      </c>
      <c r="C61" s="75" t="s">
        <v>130</v>
      </c>
      <c r="D61" s="96" t="s">
        <v>1351</v>
      </c>
      <c r="E61" s="75" t="s">
        <v>51</v>
      </c>
      <c r="F61" s="75" t="s">
        <v>926</v>
      </c>
      <c r="G61" s="75" t="s">
        <v>930</v>
      </c>
      <c r="H61" s="75" t="s">
        <v>933</v>
      </c>
      <c r="I61" s="82">
        <v>498</v>
      </c>
      <c r="J61" s="76" t="s">
        <v>1662</v>
      </c>
      <c r="K61" s="77">
        <v>3</v>
      </c>
      <c r="L61" s="90" t="s">
        <v>1765</v>
      </c>
    </row>
    <row r="62" spans="2:12" ht="17.25" customHeight="1" x14ac:dyDescent="0.3">
      <c r="B62" s="78">
        <v>7473</v>
      </c>
      <c r="C62" s="75" t="s">
        <v>1173</v>
      </c>
      <c r="D62" s="69" t="s">
        <v>1355</v>
      </c>
      <c r="E62" s="69" t="s">
        <v>55</v>
      </c>
      <c r="F62" s="69" t="s">
        <v>926</v>
      </c>
      <c r="G62" s="70" t="s">
        <v>930</v>
      </c>
      <c r="H62" s="70" t="s">
        <v>932</v>
      </c>
      <c r="I62" s="93">
        <v>96</v>
      </c>
      <c r="J62" s="71" t="s">
        <v>1612</v>
      </c>
      <c r="K62" s="72">
        <v>2</v>
      </c>
      <c r="L62" s="89" t="s">
        <v>1720</v>
      </c>
    </row>
    <row r="63" spans="2:12" ht="17.25" customHeight="1" x14ac:dyDescent="0.3">
      <c r="B63" s="80">
        <v>2150</v>
      </c>
      <c r="C63" s="75" t="s">
        <v>1171</v>
      </c>
      <c r="D63" s="69" t="s">
        <v>1356</v>
      </c>
      <c r="E63" s="69" t="s">
        <v>49</v>
      </c>
      <c r="F63" s="75" t="s">
        <v>926</v>
      </c>
      <c r="G63" s="75" t="s">
        <v>934</v>
      </c>
      <c r="H63" s="75" t="s">
        <v>929</v>
      </c>
      <c r="I63" s="82">
        <v>61</v>
      </c>
      <c r="J63" s="76" t="s">
        <v>1615</v>
      </c>
      <c r="K63" s="77">
        <v>487</v>
      </c>
      <c r="L63" s="90" t="s">
        <v>1710</v>
      </c>
    </row>
    <row r="64" spans="2:12" ht="17.25" customHeight="1" x14ac:dyDescent="0.3">
      <c r="B64" s="80">
        <v>2150</v>
      </c>
      <c r="C64" s="75" t="s">
        <v>1171</v>
      </c>
      <c r="D64" s="96" t="s">
        <v>1356</v>
      </c>
      <c r="E64" s="75" t="s">
        <v>50</v>
      </c>
      <c r="F64" s="75" t="s">
        <v>926</v>
      </c>
      <c r="G64" s="75" t="s">
        <v>930</v>
      </c>
      <c r="H64" s="75" t="s">
        <v>935</v>
      </c>
      <c r="I64" s="82">
        <v>1085</v>
      </c>
      <c r="J64" s="76" t="s">
        <v>1654</v>
      </c>
      <c r="K64" s="77">
        <v>2</v>
      </c>
      <c r="L64" s="90" t="s">
        <v>1758</v>
      </c>
    </row>
    <row r="65" spans="2:12" ht="17.25" customHeight="1" x14ac:dyDescent="0.3">
      <c r="B65" s="80">
        <v>2150</v>
      </c>
      <c r="C65" s="75" t="s">
        <v>1171</v>
      </c>
      <c r="D65" s="69" t="s">
        <v>1356</v>
      </c>
      <c r="E65" s="69" t="s">
        <v>77</v>
      </c>
      <c r="F65" s="75" t="s">
        <v>926</v>
      </c>
      <c r="G65" s="75" t="s">
        <v>934</v>
      </c>
      <c r="H65" s="75" t="s">
        <v>929</v>
      </c>
      <c r="I65" s="82">
        <v>768</v>
      </c>
      <c r="J65" s="76" t="s">
        <v>1682</v>
      </c>
      <c r="K65" s="77">
        <v>1138</v>
      </c>
      <c r="L65" s="90" t="s">
        <v>1784</v>
      </c>
    </row>
    <row r="66" spans="2:12" ht="17.25" customHeight="1" x14ac:dyDescent="0.3">
      <c r="B66" s="78">
        <v>3650</v>
      </c>
      <c r="C66" s="75" t="s">
        <v>1574</v>
      </c>
      <c r="D66" s="69" t="s">
        <v>1420</v>
      </c>
      <c r="E66" s="69" t="s">
        <v>54</v>
      </c>
      <c r="F66" s="69" t="s">
        <v>926</v>
      </c>
      <c r="G66" s="70" t="s">
        <v>934</v>
      </c>
      <c r="H66" s="70" t="s">
        <v>929</v>
      </c>
      <c r="I66" s="93">
        <v>1937</v>
      </c>
      <c r="J66" s="71" t="s">
        <v>1708</v>
      </c>
      <c r="K66" s="72">
        <v>6</v>
      </c>
      <c r="L66" s="89" t="s">
        <v>1805</v>
      </c>
    </row>
    <row r="67" spans="2:12" ht="17.25" customHeight="1" x14ac:dyDescent="0.3">
      <c r="B67" s="80">
        <v>3950</v>
      </c>
      <c r="C67" s="75" t="s">
        <v>157</v>
      </c>
      <c r="D67" s="69" t="s">
        <v>1385</v>
      </c>
      <c r="E67" s="69" t="s">
        <v>57</v>
      </c>
      <c r="F67" s="75" t="s">
        <v>926</v>
      </c>
      <c r="G67" s="75" t="s">
        <v>927</v>
      </c>
      <c r="H67" s="75" t="s">
        <v>936</v>
      </c>
      <c r="I67" s="82">
        <v>1005</v>
      </c>
      <c r="J67" s="76" t="s">
        <v>1646</v>
      </c>
      <c r="K67" s="77">
        <v>1269</v>
      </c>
      <c r="L67" s="90" t="s">
        <v>1749</v>
      </c>
    </row>
    <row r="68" spans="2:12" ht="17.25" customHeight="1" x14ac:dyDescent="0.3">
      <c r="B68" s="80">
        <v>7701</v>
      </c>
      <c r="C68" s="75" t="s">
        <v>311</v>
      </c>
      <c r="D68" s="96" t="s">
        <v>1372</v>
      </c>
      <c r="E68" s="75" t="s">
        <v>47</v>
      </c>
      <c r="F68" s="75" t="s">
        <v>926</v>
      </c>
      <c r="G68" s="75" t="s">
        <v>927</v>
      </c>
      <c r="H68" s="75" t="s">
        <v>1019</v>
      </c>
      <c r="I68" s="82">
        <v>267</v>
      </c>
      <c r="J68" s="76" t="s">
        <v>1634</v>
      </c>
      <c r="K68" s="77">
        <v>275</v>
      </c>
      <c r="L68" s="90" t="s">
        <v>1739</v>
      </c>
    </row>
    <row r="69" spans="2:12" ht="17.25" customHeight="1" x14ac:dyDescent="0.3">
      <c r="B69" s="80">
        <v>7765</v>
      </c>
      <c r="C69" s="75" t="s">
        <v>116</v>
      </c>
      <c r="D69" s="69" t="s">
        <v>1393</v>
      </c>
      <c r="E69" s="69" t="s">
        <v>50</v>
      </c>
      <c r="F69" s="75" t="s">
        <v>926</v>
      </c>
      <c r="G69" s="75" t="s">
        <v>934</v>
      </c>
      <c r="H69" s="75" t="s">
        <v>935</v>
      </c>
      <c r="I69" s="82">
        <v>812</v>
      </c>
      <c r="J69" s="76" t="s">
        <v>1658</v>
      </c>
      <c r="K69" s="77">
        <v>1</v>
      </c>
      <c r="L69" s="90" t="s">
        <v>1761</v>
      </c>
    </row>
    <row r="70" spans="2:12" ht="17.25" customHeight="1" x14ac:dyDescent="0.3">
      <c r="B70" s="80">
        <v>7765</v>
      </c>
      <c r="C70" s="75" t="s">
        <v>116</v>
      </c>
      <c r="D70" s="69" t="s">
        <v>1393</v>
      </c>
      <c r="E70" s="69" t="s">
        <v>77</v>
      </c>
      <c r="F70" s="75" t="s">
        <v>926</v>
      </c>
      <c r="G70" s="75" t="s">
        <v>934</v>
      </c>
      <c r="H70" s="75" t="s">
        <v>929</v>
      </c>
      <c r="I70" s="82">
        <v>781</v>
      </c>
      <c r="J70" s="76" t="s">
        <v>1684</v>
      </c>
      <c r="K70" s="77">
        <v>2</v>
      </c>
      <c r="L70" s="90" t="s">
        <v>1787</v>
      </c>
    </row>
    <row r="71" spans="2:12" ht="17.25" customHeight="1" x14ac:dyDescent="0.3">
      <c r="B71" s="80">
        <v>6740</v>
      </c>
      <c r="C71" s="75" t="s">
        <v>1211</v>
      </c>
      <c r="D71" s="69" t="s">
        <v>1390</v>
      </c>
      <c r="E71" s="69" t="s">
        <v>50</v>
      </c>
      <c r="F71" s="75" t="s">
        <v>926</v>
      </c>
      <c r="G71" s="75" t="s">
        <v>930</v>
      </c>
      <c r="H71" s="75" t="s">
        <v>932</v>
      </c>
      <c r="I71" s="82">
        <v>363</v>
      </c>
      <c r="J71" s="76" t="s">
        <v>1651</v>
      </c>
      <c r="K71" s="77">
        <v>548</v>
      </c>
      <c r="L71" s="90" t="s">
        <v>1755</v>
      </c>
    </row>
    <row r="72" spans="2:12" ht="17.25" customHeight="1" x14ac:dyDescent="0.3">
      <c r="B72" s="79">
        <v>7660</v>
      </c>
      <c r="C72" s="75" t="s">
        <v>1091</v>
      </c>
      <c r="D72" s="69" t="s">
        <v>1371</v>
      </c>
      <c r="E72" s="69" t="s">
        <v>48</v>
      </c>
      <c r="F72" s="69" t="s">
        <v>926</v>
      </c>
      <c r="G72" s="73" t="s">
        <v>934</v>
      </c>
      <c r="H72" s="73" t="s">
        <v>935</v>
      </c>
      <c r="I72" s="94">
        <v>169</v>
      </c>
      <c r="J72" s="74" t="s">
        <v>1631</v>
      </c>
      <c r="K72" s="72">
        <v>2</v>
      </c>
      <c r="L72" s="89" t="s">
        <v>1737</v>
      </c>
    </row>
    <row r="73" spans="2:12" ht="17.25" customHeight="1" x14ac:dyDescent="0.3">
      <c r="B73" s="80">
        <v>7660</v>
      </c>
      <c r="C73" s="75" t="s">
        <v>1091</v>
      </c>
      <c r="D73" s="96" t="s">
        <v>1371</v>
      </c>
      <c r="E73" s="75" t="s">
        <v>48</v>
      </c>
      <c r="F73" s="75" t="s">
        <v>926</v>
      </c>
      <c r="G73" s="75" t="s">
        <v>930</v>
      </c>
      <c r="H73" s="75" t="s">
        <v>933</v>
      </c>
      <c r="I73" s="82">
        <v>150</v>
      </c>
      <c r="J73" s="76" t="s">
        <v>1632</v>
      </c>
      <c r="K73" s="77">
        <v>1</v>
      </c>
      <c r="L73" s="90" t="s">
        <v>1737</v>
      </c>
    </row>
    <row r="74" spans="2:12" ht="17.25" customHeight="1" x14ac:dyDescent="0.3">
      <c r="B74" s="80">
        <v>7660</v>
      </c>
      <c r="C74" s="75" t="s">
        <v>1091</v>
      </c>
      <c r="D74" s="96" t="s">
        <v>1371</v>
      </c>
      <c r="E74" s="75" t="s">
        <v>50</v>
      </c>
      <c r="F74" s="75" t="s">
        <v>926</v>
      </c>
      <c r="G74" s="75" t="s">
        <v>934</v>
      </c>
      <c r="H74" s="75" t="s">
        <v>937</v>
      </c>
      <c r="I74" s="82">
        <v>144</v>
      </c>
      <c r="J74" s="76" t="s">
        <v>1656</v>
      </c>
      <c r="K74" s="77">
        <v>1</v>
      </c>
      <c r="L74" s="90" t="s">
        <v>1760</v>
      </c>
    </row>
    <row r="75" spans="2:12" ht="17.25" customHeight="1" x14ac:dyDescent="0.3">
      <c r="B75" s="80">
        <v>7660</v>
      </c>
      <c r="C75" s="75" t="s">
        <v>1091</v>
      </c>
      <c r="D75" s="96" t="s">
        <v>1371</v>
      </c>
      <c r="E75" s="75" t="s">
        <v>50</v>
      </c>
      <c r="F75" s="75" t="s">
        <v>926</v>
      </c>
      <c r="G75" s="75" t="s">
        <v>934</v>
      </c>
      <c r="H75" s="75" t="s">
        <v>937</v>
      </c>
      <c r="I75" s="82">
        <v>520</v>
      </c>
      <c r="J75" s="76" t="s">
        <v>1657</v>
      </c>
      <c r="K75" s="77">
        <v>2</v>
      </c>
      <c r="L75" s="90" t="s">
        <v>1668</v>
      </c>
    </row>
    <row r="76" spans="2:12" ht="17.25" customHeight="1" x14ac:dyDescent="0.3">
      <c r="B76" s="80">
        <v>6983</v>
      </c>
      <c r="C76" s="75" t="s">
        <v>1185</v>
      </c>
      <c r="D76" s="69" t="s">
        <v>1366</v>
      </c>
      <c r="E76" s="69" t="s">
        <v>48</v>
      </c>
      <c r="F76" s="75" t="s">
        <v>926</v>
      </c>
      <c r="G76" s="75" t="s">
        <v>934</v>
      </c>
      <c r="H76" s="75" t="s">
        <v>929</v>
      </c>
      <c r="I76" s="82">
        <v>291</v>
      </c>
      <c r="J76" s="76" t="s">
        <v>1627</v>
      </c>
      <c r="K76" s="77">
        <v>532</v>
      </c>
      <c r="L76" s="90" t="s">
        <v>1732</v>
      </c>
    </row>
    <row r="77" spans="2:12" ht="17.25" customHeight="1" x14ac:dyDescent="0.3">
      <c r="B77" s="80">
        <v>7739</v>
      </c>
      <c r="C77" s="75" t="s">
        <v>1556</v>
      </c>
      <c r="D77" s="96" t="s">
        <v>1411</v>
      </c>
      <c r="E77" s="75" t="s">
        <v>1423</v>
      </c>
      <c r="F77" s="75" t="s">
        <v>926</v>
      </c>
      <c r="G77" s="75" t="s">
        <v>930</v>
      </c>
      <c r="H77" s="75" t="s">
        <v>1020</v>
      </c>
      <c r="I77" s="82">
        <v>327</v>
      </c>
      <c r="J77" s="76" t="s">
        <v>1689</v>
      </c>
      <c r="K77" s="77">
        <v>1</v>
      </c>
      <c r="L77" s="90" t="s">
        <v>1791</v>
      </c>
    </row>
    <row r="78" spans="2:12" ht="17.25" customHeight="1" x14ac:dyDescent="0.3">
      <c r="B78" s="80">
        <v>7739</v>
      </c>
      <c r="C78" s="75" t="s">
        <v>1556</v>
      </c>
      <c r="D78" s="69" t="s">
        <v>1411</v>
      </c>
      <c r="E78" s="69" t="s">
        <v>1423</v>
      </c>
      <c r="F78" s="75" t="s">
        <v>926</v>
      </c>
      <c r="G78" s="75" t="s">
        <v>930</v>
      </c>
      <c r="H78" s="75" t="s">
        <v>1020</v>
      </c>
      <c r="I78" s="82">
        <v>498</v>
      </c>
      <c r="J78" s="76" t="s">
        <v>1690</v>
      </c>
      <c r="K78" s="77">
        <v>2</v>
      </c>
      <c r="L78" s="90" t="s">
        <v>1792</v>
      </c>
    </row>
    <row r="79" spans="2:12" ht="17.25" customHeight="1" x14ac:dyDescent="0.3">
      <c r="B79" s="80">
        <v>6905</v>
      </c>
      <c r="C79" s="75" t="s">
        <v>1429</v>
      </c>
      <c r="D79" s="69" t="s">
        <v>1360</v>
      </c>
      <c r="E79" s="69" t="s">
        <v>49</v>
      </c>
      <c r="F79" s="75" t="s">
        <v>926</v>
      </c>
      <c r="G79" s="75" t="s">
        <v>934</v>
      </c>
      <c r="H79" s="75" t="s">
        <v>929</v>
      </c>
      <c r="I79" s="82">
        <v>771</v>
      </c>
      <c r="J79" s="76" t="s">
        <v>1619</v>
      </c>
      <c r="K79" s="77">
        <v>935</v>
      </c>
      <c r="L79" s="90" t="s">
        <v>1725</v>
      </c>
    </row>
    <row r="80" spans="2:12" ht="17.25" customHeight="1" x14ac:dyDescent="0.3">
      <c r="B80" s="80">
        <v>7347</v>
      </c>
      <c r="C80" s="75" t="s">
        <v>1435</v>
      </c>
      <c r="D80" s="69" t="s">
        <v>1388</v>
      </c>
      <c r="E80" s="69" t="s">
        <v>57</v>
      </c>
      <c r="F80" s="75" t="s">
        <v>926</v>
      </c>
      <c r="G80" s="75" t="s">
        <v>934</v>
      </c>
      <c r="H80" s="75" t="s">
        <v>929</v>
      </c>
      <c r="I80" s="82">
        <v>200</v>
      </c>
      <c r="J80" s="76" t="s">
        <v>1649</v>
      </c>
      <c r="K80" s="77">
        <v>2</v>
      </c>
      <c r="L80" s="90" t="s">
        <v>1752</v>
      </c>
    </row>
    <row r="81" spans="2:12" ht="17.25" customHeight="1" x14ac:dyDescent="0.3">
      <c r="B81" s="78">
        <v>7347</v>
      </c>
      <c r="C81" s="75" t="s">
        <v>1435</v>
      </c>
      <c r="D81" s="69" t="s">
        <v>1388</v>
      </c>
      <c r="E81" s="69" t="s">
        <v>1423</v>
      </c>
      <c r="F81" s="69" t="s">
        <v>926</v>
      </c>
      <c r="G81" s="70" t="s">
        <v>930</v>
      </c>
      <c r="H81" s="70" t="s">
        <v>932</v>
      </c>
      <c r="I81" s="93">
        <v>152</v>
      </c>
      <c r="J81" s="71" t="s">
        <v>1688</v>
      </c>
      <c r="K81" s="72">
        <v>3</v>
      </c>
      <c r="L81" s="89" t="s">
        <v>1790</v>
      </c>
    </row>
    <row r="82" spans="2:12" ht="17.25" customHeight="1" x14ac:dyDescent="0.3">
      <c r="B82" s="80">
        <v>7036</v>
      </c>
      <c r="C82" s="75" t="s">
        <v>1427</v>
      </c>
      <c r="D82" s="69" t="s">
        <v>1361</v>
      </c>
      <c r="E82" s="69" t="s">
        <v>49</v>
      </c>
      <c r="F82" s="75" t="s">
        <v>926</v>
      </c>
      <c r="G82" s="75" t="s">
        <v>934</v>
      </c>
      <c r="H82" s="75" t="s">
        <v>929</v>
      </c>
      <c r="I82" s="82">
        <v>940</v>
      </c>
      <c r="J82" s="76" t="s">
        <v>1621</v>
      </c>
      <c r="K82" s="77">
        <v>45</v>
      </c>
      <c r="L82" s="90" t="s">
        <v>1628</v>
      </c>
    </row>
    <row r="83" spans="2:12" ht="17.25" customHeight="1" x14ac:dyDescent="0.3">
      <c r="B83" s="78">
        <v>7036</v>
      </c>
      <c r="C83" s="75" t="s">
        <v>1427</v>
      </c>
      <c r="D83" s="69" t="s">
        <v>1361</v>
      </c>
      <c r="E83" s="69" t="s">
        <v>77</v>
      </c>
      <c r="F83" s="69" t="s">
        <v>926</v>
      </c>
      <c r="G83" s="70" t="s">
        <v>934</v>
      </c>
      <c r="H83" s="70" t="s">
        <v>929</v>
      </c>
      <c r="I83" s="93">
        <v>693</v>
      </c>
      <c r="J83" s="71" t="s">
        <v>1681</v>
      </c>
      <c r="K83" s="72">
        <v>1</v>
      </c>
      <c r="L83" s="89" t="s">
        <v>1787</v>
      </c>
    </row>
    <row r="84" spans="2:12" ht="17.25" customHeight="1" x14ac:dyDescent="0.3">
      <c r="B84" s="80">
        <v>4250</v>
      </c>
      <c r="C84" s="75" t="s">
        <v>100</v>
      </c>
      <c r="D84" s="69" t="s">
        <v>1352</v>
      </c>
      <c r="E84" s="69" t="s">
        <v>55</v>
      </c>
      <c r="F84" s="75" t="s">
        <v>926</v>
      </c>
      <c r="G84" s="75" t="s">
        <v>927</v>
      </c>
      <c r="H84" s="75" t="s">
        <v>928</v>
      </c>
      <c r="I84" s="82">
        <v>576</v>
      </c>
      <c r="J84" s="76" t="s">
        <v>1603</v>
      </c>
      <c r="K84" s="77">
        <v>7</v>
      </c>
      <c r="L84" s="90" t="s">
        <v>1713</v>
      </c>
    </row>
    <row r="85" spans="2:12" ht="17.25" customHeight="1" x14ac:dyDescent="0.3">
      <c r="B85" s="78">
        <v>4250</v>
      </c>
      <c r="C85" s="75" t="s">
        <v>100</v>
      </c>
      <c r="D85" s="69" t="s">
        <v>1352</v>
      </c>
      <c r="E85" s="69" t="s">
        <v>55</v>
      </c>
      <c r="F85" s="69" t="s">
        <v>926</v>
      </c>
      <c r="G85" s="70" t="s">
        <v>930</v>
      </c>
      <c r="H85" s="70" t="s">
        <v>933</v>
      </c>
      <c r="I85" s="93">
        <v>393</v>
      </c>
      <c r="J85" s="71" t="s">
        <v>1608</v>
      </c>
      <c r="K85" s="72">
        <v>465</v>
      </c>
      <c r="L85" s="89" t="s">
        <v>1716</v>
      </c>
    </row>
    <row r="86" spans="2:12" ht="17.25" customHeight="1" x14ac:dyDescent="0.3">
      <c r="B86" s="80">
        <v>4300</v>
      </c>
      <c r="C86" s="75" t="s">
        <v>1258</v>
      </c>
      <c r="D86" s="69" t="s">
        <v>1404</v>
      </c>
      <c r="E86" s="69" t="s">
        <v>42</v>
      </c>
      <c r="F86" s="75" t="s">
        <v>926</v>
      </c>
      <c r="G86" s="75" t="s">
        <v>927</v>
      </c>
      <c r="H86" s="75" t="s">
        <v>932</v>
      </c>
      <c r="I86" s="82">
        <v>1057</v>
      </c>
      <c r="J86" s="76" t="s">
        <v>1675</v>
      </c>
      <c r="K86" s="77">
        <v>2</v>
      </c>
      <c r="L86" s="90" t="s">
        <v>1778</v>
      </c>
    </row>
    <row r="87" spans="2:12" ht="17.25" customHeight="1" x14ac:dyDescent="0.3">
      <c r="B87" s="78">
        <v>4400</v>
      </c>
      <c r="C87" s="75" t="s">
        <v>1221</v>
      </c>
      <c r="D87" s="69" t="s">
        <v>1394</v>
      </c>
      <c r="E87" s="69" t="s">
        <v>51</v>
      </c>
      <c r="F87" s="69" t="s">
        <v>926</v>
      </c>
      <c r="G87" s="70" t="s">
        <v>934</v>
      </c>
      <c r="H87" s="70" t="s">
        <v>935</v>
      </c>
      <c r="I87" s="93">
        <v>83</v>
      </c>
      <c r="J87" s="71" t="s">
        <v>1659</v>
      </c>
      <c r="K87" s="72">
        <v>133</v>
      </c>
      <c r="L87" s="89" t="s">
        <v>1673</v>
      </c>
    </row>
    <row r="88" spans="2:12" ht="17.25" customHeight="1" x14ac:dyDescent="0.3">
      <c r="B88" s="80">
        <v>4400</v>
      </c>
      <c r="C88" s="75" t="s">
        <v>1221</v>
      </c>
      <c r="D88" s="69" t="s">
        <v>1394</v>
      </c>
      <c r="E88" s="69" t="s">
        <v>51</v>
      </c>
      <c r="F88" s="69" t="s">
        <v>926</v>
      </c>
      <c r="G88" s="75" t="s">
        <v>934</v>
      </c>
      <c r="H88" s="75" t="s">
        <v>935</v>
      </c>
      <c r="I88" s="82">
        <v>302</v>
      </c>
      <c r="J88" s="76" t="s">
        <v>1663</v>
      </c>
      <c r="K88" s="72">
        <v>2</v>
      </c>
      <c r="L88" s="89" t="s">
        <v>1766</v>
      </c>
    </row>
    <row r="89" spans="2:12" ht="17.25" customHeight="1" x14ac:dyDescent="0.3">
      <c r="B89" s="80">
        <v>4400</v>
      </c>
      <c r="C89" s="75" t="s">
        <v>1221</v>
      </c>
      <c r="D89" s="96" t="s">
        <v>1394</v>
      </c>
      <c r="E89" s="75" t="s">
        <v>52</v>
      </c>
      <c r="F89" s="75" t="s">
        <v>926</v>
      </c>
      <c r="G89" s="75" t="s">
        <v>934</v>
      </c>
      <c r="H89" s="75" t="s">
        <v>929</v>
      </c>
      <c r="I89" s="82">
        <v>175</v>
      </c>
      <c r="J89" s="76" t="s">
        <v>1665</v>
      </c>
      <c r="K89" s="77">
        <v>182</v>
      </c>
      <c r="L89" s="90" t="s">
        <v>1768</v>
      </c>
    </row>
    <row r="90" spans="2:12" ht="17.25" customHeight="1" x14ac:dyDescent="0.3">
      <c r="B90" s="79">
        <v>4400</v>
      </c>
      <c r="C90" s="75" t="s">
        <v>1221</v>
      </c>
      <c r="D90" s="69" t="s">
        <v>1394</v>
      </c>
      <c r="E90" s="69" t="s">
        <v>52</v>
      </c>
      <c r="F90" s="69" t="s">
        <v>926</v>
      </c>
      <c r="G90" s="73" t="s">
        <v>934</v>
      </c>
      <c r="H90" s="73" t="s">
        <v>929</v>
      </c>
      <c r="I90" s="94">
        <v>206</v>
      </c>
      <c r="J90" s="74" t="s">
        <v>1667</v>
      </c>
      <c r="K90" s="72">
        <v>313</v>
      </c>
      <c r="L90" s="89" t="s">
        <v>1770</v>
      </c>
    </row>
    <row r="91" spans="2:12" ht="17.25" customHeight="1" x14ac:dyDescent="0.3">
      <c r="B91" s="80">
        <v>4400</v>
      </c>
      <c r="C91" s="75" t="s">
        <v>1221</v>
      </c>
      <c r="D91" s="69" t="s">
        <v>1394</v>
      </c>
      <c r="E91" s="69" t="s">
        <v>45</v>
      </c>
      <c r="F91" s="75" t="s">
        <v>926</v>
      </c>
      <c r="G91" s="75" t="s">
        <v>930</v>
      </c>
      <c r="H91" s="75" t="s">
        <v>933</v>
      </c>
      <c r="I91" s="82">
        <v>145</v>
      </c>
      <c r="J91" s="76" t="s">
        <v>1692</v>
      </c>
      <c r="K91" s="77">
        <v>2</v>
      </c>
      <c r="L91" s="90" t="s">
        <v>1794</v>
      </c>
    </row>
    <row r="92" spans="2:12" ht="17.25" customHeight="1" x14ac:dyDescent="0.3">
      <c r="B92" s="78">
        <v>7004</v>
      </c>
      <c r="C92" s="75" t="s">
        <v>480</v>
      </c>
      <c r="D92" s="69" t="s">
        <v>1406</v>
      </c>
      <c r="E92" s="69" t="s">
        <v>77</v>
      </c>
      <c r="F92" s="69" t="s">
        <v>926</v>
      </c>
      <c r="G92" s="70" t="s">
        <v>934</v>
      </c>
      <c r="H92" s="70" t="s">
        <v>929</v>
      </c>
      <c r="I92" s="93">
        <v>703</v>
      </c>
      <c r="J92" s="71" t="s">
        <v>1680</v>
      </c>
      <c r="K92" s="72">
        <v>2</v>
      </c>
      <c r="L92" s="89" t="s">
        <v>1782</v>
      </c>
    </row>
    <row r="93" spans="2:12" ht="17.25" customHeight="1" x14ac:dyDescent="0.3">
      <c r="B93" s="78">
        <v>7698</v>
      </c>
      <c r="C93" s="75" t="s">
        <v>1225</v>
      </c>
      <c r="D93" s="69" t="s">
        <v>1384</v>
      </c>
      <c r="E93" s="69" t="s">
        <v>57</v>
      </c>
      <c r="F93" s="69" t="s">
        <v>926</v>
      </c>
      <c r="G93" s="70" t="s">
        <v>927</v>
      </c>
      <c r="H93" s="70" t="s">
        <v>928</v>
      </c>
      <c r="I93" s="93">
        <v>720</v>
      </c>
      <c r="J93" s="71" t="s">
        <v>1645</v>
      </c>
      <c r="K93" s="72">
        <v>1503</v>
      </c>
      <c r="L93" s="89" t="s">
        <v>1748</v>
      </c>
    </row>
    <row r="94" spans="2:12" ht="17.25" customHeight="1" x14ac:dyDescent="0.3">
      <c r="B94" s="78">
        <v>4450</v>
      </c>
      <c r="C94" s="75" t="s">
        <v>297</v>
      </c>
      <c r="D94" s="69" t="s">
        <v>1397</v>
      </c>
      <c r="E94" s="69" t="s">
        <v>42</v>
      </c>
      <c r="F94" s="69" t="s">
        <v>926</v>
      </c>
      <c r="G94" s="70" t="s">
        <v>934</v>
      </c>
      <c r="H94" s="70" t="s">
        <v>929</v>
      </c>
      <c r="I94" s="93">
        <v>223</v>
      </c>
      <c r="J94" s="71" t="s">
        <v>1669</v>
      </c>
      <c r="K94" s="72">
        <v>292</v>
      </c>
      <c r="L94" s="89" t="s">
        <v>1738</v>
      </c>
    </row>
    <row r="95" spans="2:12" ht="17.25" customHeight="1" x14ac:dyDescent="0.3">
      <c r="B95" s="80">
        <v>7726</v>
      </c>
      <c r="C95" s="75" t="s">
        <v>87</v>
      </c>
      <c r="D95" s="69" t="s">
        <v>1374</v>
      </c>
      <c r="E95" s="69" t="s">
        <v>47</v>
      </c>
      <c r="F95" s="75" t="s">
        <v>926</v>
      </c>
      <c r="G95" s="75" t="s">
        <v>934</v>
      </c>
      <c r="H95" s="75" t="s">
        <v>935</v>
      </c>
      <c r="I95" s="82">
        <v>183</v>
      </c>
      <c r="J95" s="76" t="s">
        <v>1636</v>
      </c>
      <c r="K95" s="77">
        <v>1</v>
      </c>
      <c r="L95" s="90" t="s">
        <v>1742</v>
      </c>
    </row>
    <row r="96" spans="2:12" ht="17.25" customHeight="1" x14ac:dyDescent="0.3">
      <c r="B96" s="78">
        <v>7726</v>
      </c>
      <c r="C96" s="75" t="s">
        <v>87</v>
      </c>
      <c r="D96" s="69" t="s">
        <v>1374</v>
      </c>
      <c r="E96" s="69" t="s">
        <v>77</v>
      </c>
      <c r="F96" s="69" t="s">
        <v>926</v>
      </c>
      <c r="G96" s="70" t="s">
        <v>934</v>
      </c>
      <c r="H96" s="70" t="s">
        <v>929</v>
      </c>
      <c r="I96" s="93">
        <v>884</v>
      </c>
      <c r="J96" s="71" t="s">
        <v>1686</v>
      </c>
      <c r="K96" s="72">
        <v>1</v>
      </c>
      <c r="L96" s="89" t="s">
        <v>1782</v>
      </c>
    </row>
    <row r="97" spans="2:12" ht="17.25" customHeight="1" x14ac:dyDescent="0.3">
      <c r="B97" s="78">
        <v>4550</v>
      </c>
      <c r="C97" s="75" t="s">
        <v>168</v>
      </c>
      <c r="D97" s="69" t="s">
        <v>1414</v>
      </c>
      <c r="E97" s="69" t="s">
        <v>54</v>
      </c>
      <c r="F97" s="69" t="s">
        <v>926</v>
      </c>
      <c r="G97" s="70" t="s">
        <v>934</v>
      </c>
      <c r="H97" s="70" t="s">
        <v>929</v>
      </c>
      <c r="I97" s="93">
        <v>453</v>
      </c>
      <c r="J97" s="71" t="s">
        <v>1697</v>
      </c>
      <c r="K97" s="72">
        <v>558</v>
      </c>
      <c r="L97" s="89" t="s">
        <v>1692</v>
      </c>
    </row>
    <row r="98" spans="2:12" ht="17.25" customHeight="1" x14ac:dyDescent="0.3">
      <c r="B98" s="80">
        <v>4550</v>
      </c>
      <c r="C98" s="75" t="s">
        <v>168</v>
      </c>
      <c r="D98" s="69" t="s">
        <v>1414</v>
      </c>
      <c r="E98" s="69" t="s">
        <v>54</v>
      </c>
      <c r="F98" s="75" t="s">
        <v>926</v>
      </c>
      <c r="G98" s="75" t="s">
        <v>930</v>
      </c>
      <c r="H98" s="75" t="s">
        <v>929</v>
      </c>
      <c r="I98" s="82">
        <v>854</v>
      </c>
      <c r="J98" s="76" t="s">
        <v>1709</v>
      </c>
      <c r="K98" s="77">
        <v>8</v>
      </c>
      <c r="L98" s="90" t="s">
        <v>1806</v>
      </c>
    </row>
    <row r="99" spans="2:12" ht="17.25" customHeight="1" x14ac:dyDescent="0.3">
      <c r="B99" s="80">
        <v>7141</v>
      </c>
      <c r="C99" s="75" t="s">
        <v>327</v>
      </c>
      <c r="D99" s="69" t="s">
        <v>1378</v>
      </c>
      <c r="E99" s="69" t="s">
        <v>1113</v>
      </c>
      <c r="F99" s="75" t="s">
        <v>926</v>
      </c>
      <c r="G99" s="75" t="s">
        <v>934</v>
      </c>
      <c r="H99" s="75" t="s">
        <v>929</v>
      </c>
      <c r="I99" s="82">
        <v>546</v>
      </c>
      <c r="J99" s="76" t="s">
        <v>1641</v>
      </c>
      <c r="K99" s="77">
        <v>3</v>
      </c>
      <c r="L99" s="90" t="s">
        <v>1743</v>
      </c>
    </row>
    <row r="100" spans="2:12" ht="17.25" customHeight="1" x14ac:dyDescent="0.3">
      <c r="B100" s="78">
        <v>7412</v>
      </c>
      <c r="C100" s="75" t="s">
        <v>1169</v>
      </c>
      <c r="D100" s="69" t="s">
        <v>1354</v>
      </c>
      <c r="E100" s="69" t="s">
        <v>55</v>
      </c>
      <c r="F100" s="69" t="s">
        <v>926</v>
      </c>
      <c r="G100" s="70" t="s">
        <v>927</v>
      </c>
      <c r="H100" s="70" t="s">
        <v>928</v>
      </c>
      <c r="I100" s="93">
        <v>528</v>
      </c>
      <c r="J100" s="71" t="s">
        <v>1605</v>
      </c>
      <c r="K100" s="72">
        <v>464</v>
      </c>
      <c r="L100" s="89" t="s">
        <v>1714</v>
      </c>
    </row>
    <row r="101" spans="2:12" ht="17.25" customHeight="1" x14ac:dyDescent="0.3">
      <c r="B101" s="78">
        <v>7412</v>
      </c>
      <c r="C101" s="75" t="s">
        <v>1169</v>
      </c>
      <c r="D101" s="69" t="s">
        <v>1354</v>
      </c>
      <c r="E101" s="69" t="s">
        <v>55</v>
      </c>
      <c r="F101" s="69" t="s">
        <v>926</v>
      </c>
      <c r="G101" s="70" t="s">
        <v>930</v>
      </c>
      <c r="H101" s="70" t="s">
        <v>932</v>
      </c>
      <c r="I101" s="93">
        <v>283</v>
      </c>
      <c r="J101" s="71" t="s">
        <v>1607</v>
      </c>
      <c r="K101" s="72">
        <v>323</v>
      </c>
      <c r="L101" s="89" t="s">
        <v>1715</v>
      </c>
    </row>
    <row r="102" spans="2:12" ht="17.25" customHeight="1" x14ac:dyDescent="0.3">
      <c r="B102" s="80">
        <v>7645</v>
      </c>
      <c r="C102" s="75" t="s">
        <v>1176</v>
      </c>
      <c r="D102" s="69" t="s">
        <v>1367</v>
      </c>
      <c r="E102" s="69" t="s">
        <v>48</v>
      </c>
      <c r="F102" s="69" t="s">
        <v>926</v>
      </c>
      <c r="G102" s="75" t="s">
        <v>934</v>
      </c>
      <c r="H102" s="75" t="s">
        <v>929</v>
      </c>
      <c r="I102" s="82">
        <v>289</v>
      </c>
      <c r="J102" s="76" t="s">
        <v>1627</v>
      </c>
      <c r="K102" s="72">
        <v>2</v>
      </c>
      <c r="L102" s="89" t="s">
        <v>1733</v>
      </c>
    </row>
    <row r="103" spans="2:12" ht="17.25" customHeight="1" x14ac:dyDescent="0.3">
      <c r="B103" s="80">
        <v>7645</v>
      </c>
      <c r="C103" s="75" t="s">
        <v>1176</v>
      </c>
      <c r="D103" s="96" t="s">
        <v>1367</v>
      </c>
      <c r="E103" s="75" t="s">
        <v>53</v>
      </c>
      <c r="F103" s="75" t="s">
        <v>926</v>
      </c>
      <c r="G103" s="75" t="s">
        <v>934</v>
      </c>
      <c r="H103" s="75" t="s">
        <v>929</v>
      </c>
      <c r="I103" s="82">
        <v>365</v>
      </c>
      <c r="J103" s="76" t="s">
        <v>1711</v>
      </c>
      <c r="K103" s="77">
        <v>2</v>
      </c>
      <c r="L103" s="90" t="s">
        <v>1808</v>
      </c>
    </row>
    <row r="104" spans="2:12" ht="17.25" customHeight="1" x14ac:dyDescent="0.3">
      <c r="B104" s="80">
        <v>6979</v>
      </c>
      <c r="C104" s="75" t="s">
        <v>1168</v>
      </c>
      <c r="D104" s="69" t="s">
        <v>1357</v>
      </c>
      <c r="E104" s="69" t="s">
        <v>49</v>
      </c>
      <c r="F104" s="69" t="s">
        <v>926</v>
      </c>
      <c r="G104" s="75" t="s">
        <v>934</v>
      </c>
      <c r="H104" s="75" t="s">
        <v>929</v>
      </c>
      <c r="I104" s="82">
        <v>381</v>
      </c>
      <c r="J104" s="76" t="s">
        <v>1616</v>
      </c>
      <c r="K104" s="72">
        <v>518</v>
      </c>
      <c r="L104" s="89" t="s">
        <v>1723</v>
      </c>
    </row>
    <row r="105" spans="2:12" ht="17.25" customHeight="1" x14ac:dyDescent="0.3">
      <c r="B105" s="78">
        <v>7729</v>
      </c>
      <c r="C105" s="75" t="s">
        <v>206</v>
      </c>
      <c r="D105" s="69" t="s">
        <v>1370</v>
      </c>
      <c r="E105" s="69" t="s">
        <v>48</v>
      </c>
      <c r="F105" s="69" t="s">
        <v>926</v>
      </c>
      <c r="G105" s="70" t="s">
        <v>930</v>
      </c>
      <c r="H105" s="70" t="s">
        <v>932</v>
      </c>
      <c r="I105" s="93">
        <v>624</v>
      </c>
      <c r="J105" s="71" t="s">
        <v>1630</v>
      </c>
      <c r="K105" s="72">
        <v>1</v>
      </c>
      <c r="L105" s="89" t="s">
        <v>1736</v>
      </c>
    </row>
    <row r="106" spans="2:12" ht="17.25" customHeight="1" x14ac:dyDescent="0.3">
      <c r="B106" s="80">
        <v>4800</v>
      </c>
      <c r="C106" s="75" t="s">
        <v>1534</v>
      </c>
      <c r="D106" s="96" t="s">
        <v>1409</v>
      </c>
      <c r="E106" s="75" t="s">
        <v>77</v>
      </c>
      <c r="F106" s="75" t="s">
        <v>926</v>
      </c>
      <c r="G106" s="75" t="s">
        <v>934</v>
      </c>
      <c r="H106" s="75" t="s">
        <v>929</v>
      </c>
      <c r="I106" s="82">
        <v>689</v>
      </c>
      <c r="J106" s="76" t="s">
        <v>1681</v>
      </c>
      <c r="K106" s="77">
        <v>3</v>
      </c>
      <c r="L106" s="90" t="s">
        <v>1783</v>
      </c>
    </row>
    <row r="107" spans="2:12" ht="17.25" customHeight="1" x14ac:dyDescent="0.3">
      <c r="B107" s="79">
        <v>7184</v>
      </c>
      <c r="C107" s="75" t="s">
        <v>134</v>
      </c>
      <c r="D107" s="69" t="s">
        <v>1359</v>
      </c>
      <c r="E107" s="69" t="s">
        <v>49</v>
      </c>
      <c r="F107" s="69" t="s">
        <v>926</v>
      </c>
      <c r="G107" s="73" t="s">
        <v>934</v>
      </c>
      <c r="H107" s="73" t="s">
        <v>929</v>
      </c>
      <c r="I107" s="94">
        <v>280</v>
      </c>
      <c r="J107" s="74" t="s">
        <v>1618</v>
      </c>
      <c r="K107" s="72">
        <v>3</v>
      </c>
      <c r="L107" s="89" t="s">
        <v>1724</v>
      </c>
    </row>
    <row r="108" spans="2:12" ht="17.25" customHeight="1" x14ac:dyDescent="0.3">
      <c r="B108" s="80">
        <v>7184</v>
      </c>
      <c r="C108" s="75" t="s">
        <v>134</v>
      </c>
      <c r="D108" s="69" t="s">
        <v>1359</v>
      </c>
      <c r="E108" s="69" t="s">
        <v>49</v>
      </c>
      <c r="F108" s="75" t="s">
        <v>926</v>
      </c>
      <c r="G108" s="75" t="s">
        <v>934</v>
      </c>
      <c r="H108" s="75" t="s">
        <v>929</v>
      </c>
      <c r="I108" s="82">
        <v>436</v>
      </c>
      <c r="J108" s="76" t="s">
        <v>1620</v>
      </c>
      <c r="K108" s="77">
        <v>1</v>
      </c>
      <c r="L108" s="90" t="s">
        <v>1726</v>
      </c>
    </row>
    <row r="109" spans="2:12" ht="17.25" customHeight="1" x14ac:dyDescent="0.3">
      <c r="B109" s="78">
        <v>7549</v>
      </c>
      <c r="C109" s="75" t="s">
        <v>671</v>
      </c>
      <c r="D109" s="69" t="s">
        <v>1368</v>
      </c>
      <c r="E109" s="69" t="s">
        <v>48</v>
      </c>
      <c r="F109" s="69" t="s">
        <v>926</v>
      </c>
      <c r="G109" s="70" t="s">
        <v>927</v>
      </c>
      <c r="H109" s="70" t="s">
        <v>932</v>
      </c>
      <c r="I109" s="93">
        <v>21</v>
      </c>
      <c r="J109" s="71" t="s">
        <v>1628</v>
      </c>
      <c r="K109" s="72">
        <v>3</v>
      </c>
      <c r="L109" s="89" t="s">
        <v>1734</v>
      </c>
    </row>
    <row r="110" spans="2:12" ht="17.25" customHeight="1" x14ac:dyDescent="0.3">
      <c r="B110" s="78">
        <v>6876</v>
      </c>
      <c r="C110" s="75" t="s">
        <v>1523</v>
      </c>
      <c r="D110" s="69" t="s">
        <v>1399</v>
      </c>
      <c r="E110" s="69" t="s">
        <v>42</v>
      </c>
      <c r="F110" s="69" t="s">
        <v>926</v>
      </c>
      <c r="G110" s="70" t="s">
        <v>934</v>
      </c>
      <c r="H110" s="70" t="s">
        <v>929</v>
      </c>
      <c r="I110" s="93">
        <v>386</v>
      </c>
      <c r="J110" s="71" t="s">
        <v>1671</v>
      </c>
      <c r="K110" s="72">
        <v>535</v>
      </c>
      <c r="L110" s="89" t="s">
        <v>1606</v>
      </c>
    </row>
    <row r="111" spans="2:12" ht="17.25" customHeight="1" x14ac:dyDescent="0.3">
      <c r="B111" s="78">
        <v>7206</v>
      </c>
      <c r="C111" s="75" t="s">
        <v>153</v>
      </c>
      <c r="D111" s="69" t="s">
        <v>1405</v>
      </c>
      <c r="E111" s="69" t="s">
        <v>77</v>
      </c>
      <c r="F111" s="69" t="s">
        <v>926</v>
      </c>
      <c r="G111" s="70" t="s">
        <v>934</v>
      </c>
      <c r="H111" s="70" t="s">
        <v>929</v>
      </c>
      <c r="I111" s="93">
        <v>704</v>
      </c>
      <c r="J111" s="71" t="s">
        <v>1680</v>
      </c>
      <c r="K111" s="72">
        <v>4</v>
      </c>
      <c r="L111" s="89" t="s">
        <v>1785</v>
      </c>
    </row>
    <row r="112" spans="2:12" ht="17.25" customHeight="1" x14ac:dyDescent="0.3">
      <c r="B112" s="78">
        <v>7160</v>
      </c>
      <c r="C112" s="75" t="s">
        <v>1424</v>
      </c>
      <c r="D112" s="69" t="s">
        <v>1412</v>
      </c>
      <c r="E112" s="69" t="s">
        <v>45</v>
      </c>
      <c r="F112" s="69" t="s">
        <v>926</v>
      </c>
      <c r="G112" s="70" t="s">
        <v>930</v>
      </c>
      <c r="H112" s="70" t="s">
        <v>932</v>
      </c>
      <c r="I112" s="93">
        <v>15</v>
      </c>
      <c r="J112" s="71" t="s">
        <v>1693</v>
      </c>
      <c r="K112" s="72">
        <v>1</v>
      </c>
      <c r="L112" s="89" t="s">
        <v>1743</v>
      </c>
    </row>
    <row r="113" spans="2:12" ht="17.25" customHeight="1" x14ac:dyDescent="0.3">
      <c r="B113" s="80">
        <v>7160</v>
      </c>
      <c r="C113" s="75" t="s">
        <v>1424</v>
      </c>
      <c r="D113" s="69" t="s">
        <v>1412</v>
      </c>
      <c r="E113" s="69" t="s">
        <v>54</v>
      </c>
      <c r="F113" s="75" t="s">
        <v>926</v>
      </c>
      <c r="G113" s="75" t="s">
        <v>934</v>
      </c>
      <c r="H113" s="75" t="s">
        <v>929</v>
      </c>
      <c r="I113" s="82">
        <v>2100</v>
      </c>
      <c r="J113" s="76" t="s">
        <v>1705</v>
      </c>
      <c r="K113" s="77">
        <v>4</v>
      </c>
      <c r="L113" s="90" t="s">
        <v>1801</v>
      </c>
    </row>
    <row r="114" spans="2:12" ht="17.25" customHeight="1" x14ac:dyDescent="0.3">
      <c r="B114" s="80">
        <v>7350</v>
      </c>
      <c r="C114" s="75" t="s">
        <v>1213</v>
      </c>
      <c r="D114" s="96" t="s">
        <v>1422</v>
      </c>
      <c r="E114" s="75" t="s">
        <v>53</v>
      </c>
      <c r="F114" s="75" t="s">
        <v>926</v>
      </c>
      <c r="G114" s="75" t="s">
        <v>934</v>
      </c>
      <c r="H114" s="75" t="s">
        <v>929</v>
      </c>
      <c r="I114" s="82">
        <v>109</v>
      </c>
      <c r="J114" s="76" t="s">
        <v>1710</v>
      </c>
      <c r="K114" s="77">
        <v>206</v>
      </c>
      <c r="L114" s="90" t="s">
        <v>1807</v>
      </c>
    </row>
    <row r="115" spans="2:12" ht="17.25" customHeight="1" x14ac:dyDescent="0.3">
      <c r="B115" s="80">
        <v>7362</v>
      </c>
      <c r="C115" s="75" t="s">
        <v>1425</v>
      </c>
      <c r="D115" s="69" t="s">
        <v>1358</v>
      </c>
      <c r="E115" s="69" t="s">
        <v>49</v>
      </c>
      <c r="F115" s="75" t="s">
        <v>926</v>
      </c>
      <c r="G115" s="75" t="s">
        <v>934</v>
      </c>
      <c r="H115" s="75" t="s">
        <v>929</v>
      </c>
      <c r="I115" s="82">
        <v>275</v>
      </c>
      <c r="J115" s="76" t="s">
        <v>1617</v>
      </c>
      <c r="K115" s="77">
        <v>516</v>
      </c>
      <c r="L115" s="90" t="s">
        <v>1692</v>
      </c>
    </row>
    <row r="116" spans="2:12" ht="17.25" customHeight="1" x14ac:dyDescent="0.3">
      <c r="B116" s="80">
        <v>7362</v>
      </c>
      <c r="C116" s="75" t="s">
        <v>1425</v>
      </c>
      <c r="D116" s="96" t="s">
        <v>1358</v>
      </c>
      <c r="E116" s="75" t="s">
        <v>51</v>
      </c>
      <c r="F116" s="75" t="s">
        <v>926</v>
      </c>
      <c r="G116" s="75" t="s">
        <v>934</v>
      </c>
      <c r="H116" s="75" t="s">
        <v>929</v>
      </c>
      <c r="I116" s="82">
        <v>82</v>
      </c>
      <c r="J116" s="76" t="s">
        <v>1659</v>
      </c>
      <c r="K116" s="77">
        <v>134</v>
      </c>
      <c r="L116" s="90" t="s">
        <v>1673</v>
      </c>
    </row>
    <row r="117" spans="2:12" ht="17.25" customHeight="1" x14ac:dyDescent="0.3">
      <c r="B117" s="80">
        <v>7730</v>
      </c>
      <c r="C117" s="75" t="s">
        <v>1441</v>
      </c>
      <c r="D117" s="69" t="s">
        <v>1363</v>
      </c>
      <c r="E117" s="69" t="s">
        <v>46</v>
      </c>
      <c r="F117" s="75" t="s">
        <v>926</v>
      </c>
      <c r="G117" s="75" t="s">
        <v>934</v>
      </c>
      <c r="H117" s="75" t="s">
        <v>929</v>
      </c>
      <c r="I117" s="82">
        <v>293</v>
      </c>
      <c r="J117" s="76" t="s">
        <v>1623</v>
      </c>
      <c r="K117" s="77">
        <v>330</v>
      </c>
      <c r="L117" s="90" t="s">
        <v>1728</v>
      </c>
    </row>
    <row r="118" spans="2:12" ht="17.25" customHeight="1" x14ac:dyDescent="0.3">
      <c r="B118" s="80">
        <v>6430</v>
      </c>
      <c r="C118" s="75" t="s">
        <v>94</v>
      </c>
      <c r="D118" s="69" t="s">
        <v>1415</v>
      </c>
      <c r="E118" s="69" t="s">
        <v>54</v>
      </c>
      <c r="F118" s="75" t="s">
        <v>926</v>
      </c>
      <c r="G118" s="75" t="s">
        <v>934</v>
      </c>
      <c r="H118" s="75" t="s">
        <v>929</v>
      </c>
      <c r="I118" s="82">
        <v>460</v>
      </c>
      <c r="J118" s="76" t="s">
        <v>1699</v>
      </c>
      <c r="K118" s="77">
        <v>1478</v>
      </c>
      <c r="L118" s="90" t="s">
        <v>1797</v>
      </c>
    </row>
    <row r="119" spans="2:12" ht="17.25" customHeight="1" x14ac:dyDescent="0.3">
      <c r="B119" s="78">
        <v>6430</v>
      </c>
      <c r="C119" s="75" t="s">
        <v>94</v>
      </c>
      <c r="D119" s="69" t="s">
        <v>1415</v>
      </c>
      <c r="E119" s="69" t="s">
        <v>54</v>
      </c>
      <c r="F119" s="69" t="s">
        <v>926</v>
      </c>
      <c r="G119" s="70" t="s">
        <v>934</v>
      </c>
      <c r="H119" s="70" t="s">
        <v>929</v>
      </c>
      <c r="I119" s="93">
        <v>456</v>
      </c>
      <c r="J119" s="71" t="s">
        <v>1697</v>
      </c>
      <c r="K119" s="72">
        <v>931</v>
      </c>
      <c r="L119" s="89" t="s">
        <v>1800</v>
      </c>
    </row>
    <row r="120" spans="2:12" ht="17.25" customHeight="1" x14ac:dyDescent="0.3">
      <c r="B120" s="80">
        <v>8013</v>
      </c>
      <c r="C120" s="75" t="s">
        <v>126</v>
      </c>
      <c r="D120" s="69" t="s">
        <v>1395</v>
      </c>
      <c r="E120" s="69" t="s">
        <v>51</v>
      </c>
      <c r="F120" s="75" t="s">
        <v>926</v>
      </c>
      <c r="G120" s="75" t="s">
        <v>934</v>
      </c>
      <c r="H120" s="75" t="s">
        <v>929</v>
      </c>
      <c r="I120" s="82">
        <v>357</v>
      </c>
      <c r="J120" s="76" t="s">
        <v>1657</v>
      </c>
      <c r="K120" s="77">
        <v>2</v>
      </c>
      <c r="L120" s="90" t="s">
        <v>1764</v>
      </c>
    </row>
    <row r="121" spans="2:12" ht="17.25" customHeight="1" x14ac:dyDescent="0.3">
      <c r="B121" s="78">
        <v>8013</v>
      </c>
      <c r="C121" s="75" t="s">
        <v>126</v>
      </c>
      <c r="D121" s="69" t="s">
        <v>1395</v>
      </c>
      <c r="E121" s="69" t="s">
        <v>1423</v>
      </c>
      <c r="F121" s="69" t="s">
        <v>926</v>
      </c>
      <c r="G121" s="70" t="s">
        <v>930</v>
      </c>
      <c r="H121" s="70" t="s">
        <v>931</v>
      </c>
      <c r="I121" s="93">
        <v>761</v>
      </c>
      <c r="J121" s="71" t="s">
        <v>1691</v>
      </c>
      <c r="K121" s="72">
        <v>1</v>
      </c>
      <c r="L121" s="89" t="s">
        <v>1793</v>
      </c>
    </row>
    <row r="122" spans="2:12" ht="17.25" customHeight="1" x14ac:dyDescent="0.3">
      <c r="B122" s="78">
        <v>7331</v>
      </c>
      <c r="C122" s="75" t="s">
        <v>1325</v>
      </c>
      <c r="D122" s="69" t="s">
        <v>1421</v>
      </c>
      <c r="E122" s="69" t="s">
        <v>54</v>
      </c>
      <c r="F122" s="69" t="s">
        <v>926</v>
      </c>
      <c r="G122" s="70" t="s">
        <v>934</v>
      </c>
      <c r="H122" s="70" t="s">
        <v>929</v>
      </c>
      <c r="I122" s="93">
        <v>1522</v>
      </c>
      <c r="J122" s="71" t="s">
        <v>1701</v>
      </c>
      <c r="K122" s="72">
        <v>2</v>
      </c>
      <c r="L122" s="89" t="s">
        <v>1798</v>
      </c>
    </row>
    <row r="123" spans="2:12" ht="17.25" customHeight="1" x14ac:dyDescent="0.3">
      <c r="B123" s="78">
        <v>7706</v>
      </c>
      <c r="C123" s="75" t="s">
        <v>1256</v>
      </c>
      <c r="D123" s="69" t="s">
        <v>1398</v>
      </c>
      <c r="E123" s="69" t="s">
        <v>42</v>
      </c>
      <c r="F123" s="69" t="s">
        <v>926</v>
      </c>
      <c r="G123" s="70" t="s">
        <v>930</v>
      </c>
      <c r="H123" s="70" t="s">
        <v>932</v>
      </c>
      <c r="I123" s="93">
        <v>356</v>
      </c>
      <c r="J123" s="71" t="s">
        <v>1670</v>
      </c>
      <c r="K123" s="72">
        <v>5</v>
      </c>
      <c r="L123" s="89" t="s">
        <v>1773</v>
      </c>
    </row>
    <row r="124" spans="2:12" ht="17.25" customHeight="1" x14ac:dyDescent="0.3">
      <c r="B124" s="80">
        <v>7706</v>
      </c>
      <c r="C124" s="75" t="s">
        <v>1256</v>
      </c>
      <c r="D124" s="69" t="s">
        <v>1398</v>
      </c>
      <c r="E124" s="69" t="s">
        <v>42</v>
      </c>
      <c r="F124" s="75" t="s">
        <v>926</v>
      </c>
      <c r="G124" s="75" t="s">
        <v>934</v>
      </c>
      <c r="H124" s="75" t="s">
        <v>929</v>
      </c>
      <c r="I124" s="82">
        <v>464</v>
      </c>
      <c r="J124" s="76" t="s">
        <v>1672</v>
      </c>
      <c r="K124" s="77">
        <v>592</v>
      </c>
      <c r="L124" s="90" t="s">
        <v>1774</v>
      </c>
    </row>
    <row r="125" spans="2:12" ht="17.25" customHeight="1" x14ac:dyDescent="0.3">
      <c r="B125" s="78">
        <v>7706</v>
      </c>
      <c r="C125" s="75" t="s">
        <v>1256</v>
      </c>
      <c r="D125" s="69" t="s">
        <v>1398</v>
      </c>
      <c r="E125" s="69" t="s">
        <v>42</v>
      </c>
      <c r="F125" s="69" t="s">
        <v>926</v>
      </c>
      <c r="G125" s="70" t="s">
        <v>930</v>
      </c>
      <c r="H125" s="70" t="s">
        <v>1020</v>
      </c>
      <c r="I125" s="93">
        <v>891</v>
      </c>
      <c r="J125" s="71" t="s">
        <v>1678</v>
      </c>
      <c r="K125" s="72">
        <v>995</v>
      </c>
      <c r="L125" s="89" t="s">
        <v>1780</v>
      </c>
    </row>
    <row r="126" spans="2:12" ht="17.25" customHeight="1" x14ac:dyDescent="0.3">
      <c r="B126" s="80">
        <v>7614</v>
      </c>
      <c r="C126" s="75" t="s">
        <v>1182</v>
      </c>
      <c r="D126" s="96" t="s">
        <v>1391</v>
      </c>
      <c r="E126" s="75" t="s">
        <v>50</v>
      </c>
      <c r="F126" s="75" t="s">
        <v>926</v>
      </c>
      <c r="G126" s="75" t="s">
        <v>934</v>
      </c>
      <c r="H126" s="75" t="s">
        <v>935</v>
      </c>
      <c r="I126" s="82">
        <v>990</v>
      </c>
      <c r="J126" s="76" t="s">
        <v>1653</v>
      </c>
      <c r="K126" s="77">
        <v>1</v>
      </c>
      <c r="L126" s="90" t="s">
        <v>1757</v>
      </c>
    </row>
    <row r="127" spans="2:12" ht="17.25" customHeight="1" x14ac:dyDescent="0.3">
      <c r="B127" s="78">
        <v>7614</v>
      </c>
      <c r="C127" s="75" t="s">
        <v>1182</v>
      </c>
      <c r="D127" s="69" t="s">
        <v>1391</v>
      </c>
      <c r="E127" s="69" t="s">
        <v>52</v>
      </c>
      <c r="F127" s="69" t="s">
        <v>926</v>
      </c>
      <c r="G127" s="70" t="s">
        <v>934</v>
      </c>
      <c r="H127" s="70" t="s">
        <v>929</v>
      </c>
      <c r="I127" s="93">
        <v>254</v>
      </c>
      <c r="J127" s="71" t="s">
        <v>1666</v>
      </c>
      <c r="K127" s="72">
        <v>282</v>
      </c>
      <c r="L127" s="89" t="s">
        <v>1769</v>
      </c>
    </row>
    <row r="128" spans="2:12" ht="17.25" customHeight="1" x14ac:dyDescent="0.3">
      <c r="B128" s="78">
        <v>7614</v>
      </c>
      <c r="C128" s="75" t="s">
        <v>1182</v>
      </c>
      <c r="D128" s="69" t="s">
        <v>1391</v>
      </c>
      <c r="E128" s="69" t="s">
        <v>52</v>
      </c>
      <c r="F128" s="69" t="s">
        <v>926</v>
      </c>
      <c r="G128" s="70" t="s">
        <v>930</v>
      </c>
      <c r="H128" s="70" t="s">
        <v>932</v>
      </c>
      <c r="I128" s="93">
        <v>613</v>
      </c>
      <c r="J128" s="71" t="s">
        <v>1668</v>
      </c>
      <c r="K128" s="72">
        <v>254</v>
      </c>
      <c r="L128" s="89" t="s">
        <v>1772</v>
      </c>
    </row>
    <row r="129" spans="2:12" ht="17.25" customHeight="1" x14ac:dyDescent="0.3">
      <c r="B129" s="80">
        <v>6999</v>
      </c>
      <c r="C129" s="75" t="s">
        <v>407</v>
      </c>
      <c r="D129" s="69" t="s">
        <v>1392</v>
      </c>
      <c r="E129" s="69" t="s">
        <v>50</v>
      </c>
      <c r="F129" s="75" t="s">
        <v>926</v>
      </c>
      <c r="G129" s="75" t="s">
        <v>934</v>
      </c>
      <c r="H129" s="75" t="s">
        <v>929</v>
      </c>
      <c r="I129" s="82">
        <v>886</v>
      </c>
      <c r="J129" s="76" t="s">
        <v>1655</v>
      </c>
      <c r="K129" s="77">
        <v>3</v>
      </c>
      <c r="L129" s="90" t="s">
        <v>1759</v>
      </c>
    </row>
    <row r="130" spans="2:12" ht="17.25" customHeight="1" x14ac:dyDescent="0.3">
      <c r="B130" s="78">
        <v>7038</v>
      </c>
      <c r="C130" s="75" t="s">
        <v>1564</v>
      </c>
      <c r="D130" s="69" t="s">
        <v>1413</v>
      </c>
      <c r="E130" s="69" t="s">
        <v>54</v>
      </c>
      <c r="F130" s="69" t="s">
        <v>926</v>
      </c>
      <c r="G130" s="70" t="s">
        <v>934</v>
      </c>
      <c r="H130" s="70" t="s">
        <v>929</v>
      </c>
      <c r="I130" s="93">
        <v>555</v>
      </c>
      <c r="J130" s="71" t="s">
        <v>1696</v>
      </c>
      <c r="K130" s="72">
        <v>455</v>
      </c>
      <c r="L130" s="89" t="s">
        <v>1697</v>
      </c>
    </row>
    <row r="131" spans="2:12" ht="17.25" customHeight="1" x14ac:dyDescent="0.3">
      <c r="B131" s="80">
        <v>7163</v>
      </c>
      <c r="C131" s="75" t="s">
        <v>417</v>
      </c>
      <c r="D131" s="69" t="s">
        <v>1418</v>
      </c>
      <c r="E131" s="69" t="s">
        <v>54</v>
      </c>
      <c r="F131" s="75" t="s">
        <v>926</v>
      </c>
      <c r="G131" s="75" t="s">
        <v>934</v>
      </c>
      <c r="H131" s="75" t="s">
        <v>929</v>
      </c>
      <c r="I131" s="82">
        <v>169</v>
      </c>
      <c r="J131" s="76" t="s">
        <v>1702</v>
      </c>
      <c r="K131" s="77">
        <v>5</v>
      </c>
      <c r="L131" s="90" t="s">
        <v>1801</v>
      </c>
    </row>
    <row r="132" spans="2:12" ht="17.25" customHeight="1" x14ac:dyDescent="0.3">
      <c r="B132" s="80">
        <v>7646</v>
      </c>
      <c r="C132" s="75" t="s">
        <v>1216</v>
      </c>
      <c r="D132" s="96" t="s">
        <v>1382</v>
      </c>
      <c r="E132" s="75" t="s">
        <v>1113</v>
      </c>
      <c r="F132" s="75" t="s">
        <v>926</v>
      </c>
      <c r="G132" s="75" t="s">
        <v>930</v>
      </c>
      <c r="H132" s="75" t="s">
        <v>932</v>
      </c>
      <c r="I132" s="82">
        <v>884</v>
      </c>
      <c r="J132" s="76" t="s">
        <v>1644</v>
      </c>
      <c r="K132" s="77">
        <v>1</v>
      </c>
      <c r="L132" s="90" t="s">
        <v>1747</v>
      </c>
    </row>
    <row r="133" spans="2:12" ht="17.25" customHeight="1" x14ac:dyDescent="0.3">
      <c r="B133" s="78">
        <v>7644</v>
      </c>
      <c r="C133" s="75" t="s">
        <v>1210</v>
      </c>
      <c r="D133" s="69" t="s">
        <v>1375</v>
      </c>
      <c r="E133" s="69" t="s">
        <v>1113</v>
      </c>
      <c r="F133" s="69" t="s">
        <v>926</v>
      </c>
      <c r="G133" s="70" t="s">
        <v>930</v>
      </c>
      <c r="H133" s="70" t="s">
        <v>932</v>
      </c>
      <c r="I133" s="93">
        <v>1546</v>
      </c>
      <c r="J133" s="71" t="s">
        <v>1638</v>
      </c>
      <c r="K133" s="72">
        <v>533</v>
      </c>
      <c r="L133" s="89" t="s">
        <v>1710</v>
      </c>
    </row>
    <row r="134" spans="2:12" ht="17.25" customHeight="1" x14ac:dyDescent="0.3">
      <c r="B134" s="80">
        <v>5950</v>
      </c>
      <c r="C134" s="75" t="s">
        <v>129</v>
      </c>
      <c r="D134" s="69" t="s">
        <v>1416</v>
      </c>
      <c r="E134" s="69" t="s">
        <v>54</v>
      </c>
      <c r="F134" s="75" t="s">
        <v>926</v>
      </c>
      <c r="G134" s="75" t="s">
        <v>934</v>
      </c>
      <c r="H134" s="75" t="s">
        <v>929</v>
      </c>
      <c r="I134" s="82">
        <v>738</v>
      </c>
      <c r="J134" s="76" t="s">
        <v>1619</v>
      </c>
      <c r="K134" s="77">
        <v>1480</v>
      </c>
      <c r="L134" s="90" t="s">
        <v>1797</v>
      </c>
    </row>
    <row r="135" spans="2:12" ht="17.25" customHeight="1" x14ac:dyDescent="0.3">
      <c r="B135" s="78">
        <v>5950</v>
      </c>
      <c r="C135" s="75" t="s">
        <v>129</v>
      </c>
      <c r="D135" s="69" t="s">
        <v>1416</v>
      </c>
      <c r="E135" s="69" t="s">
        <v>54</v>
      </c>
      <c r="F135" s="69" t="s">
        <v>926</v>
      </c>
      <c r="G135" s="70" t="s">
        <v>934</v>
      </c>
      <c r="H135" s="70" t="s">
        <v>929</v>
      </c>
      <c r="I135" s="93">
        <v>559</v>
      </c>
      <c r="J135" s="71" t="s">
        <v>1692</v>
      </c>
      <c r="K135" s="72">
        <v>1</v>
      </c>
      <c r="L135" s="89" t="s">
        <v>1801</v>
      </c>
    </row>
    <row r="136" spans="2:12" ht="17.25" customHeight="1" x14ac:dyDescent="0.3">
      <c r="B136" s="80">
        <v>6100</v>
      </c>
      <c r="C136" s="75" t="s">
        <v>1061</v>
      </c>
      <c r="D136" s="69" t="s">
        <v>1408</v>
      </c>
      <c r="E136" s="69" t="s">
        <v>77</v>
      </c>
      <c r="F136" s="75" t="s">
        <v>926</v>
      </c>
      <c r="G136" s="75" t="s">
        <v>930</v>
      </c>
      <c r="H136" s="75" t="s">
        <v>931</v>
      </c>
      <c r="I136" s="82">
        <v>1649</v>
      </c>
      <c r="J136" s="76" t="s">
        <v>1683</v>
      </c>
      <c r="K136" s="77">
        <v>1</v>
      </c>
      <c r="L136" s="90" t="s">
        <v>1706</v>
      </c>
    </row>
    <row r="137" spans="2:12" ht="17.25" customHeight="1" x14ac:dyDescent="0.3">
      <c r="B137" s="80">
        <v>6969</v>
      </c>
      <c r="C137" s="75" t="s">
        <v>682</v>
      </c>
      <c r="D137" s="69" t="s">
        <v>1417</v>
      </c>
      <c r="E137" s="69" t="s">
        <v>54</v>
      </c>
      <c r="F137" s="69" t="s">
        <v>926</v>
      </c>
      <c r="G137" s="75" t="s">
        <v>934</v>
      </c>
      <c r="H137" s="75" t="s">
        <v>929</v>
      </c>
      <c r="I137" s="82">
        <v>1363</v>
      </c>
      <c r="J137" s="76" t="s">
        <v>1698</v>
      </c>
      <c r="K137" s="72">
        <v>1622</v>
      </c>
      <c r="L137" s="89" t="s">
        <v>1799</v>
      </c>
    </row>
    <row r="138" spans="2:12" ht="17.25" customHeight="1" x14ac:dyDescent="0.3">
      <c r="B138" s="78">
        <v>6969</v>
      </c>
      <c r="C138" s="75" t="s">
        <v>682</v>
      </c>
      <c r="D138" s="69" t="s">
        <v>1417</v>
      </c>
      <c r="E138" s="69" t="s">
        <v>54</v>
      </c>
      <c r="F138" s="69" t="s">
        <v>926</v>
      </c>
      <c r="G138" s="70" t="s">
        <v>934</v>
      </c>
      <c r="H138" s="70" t="s">
        <v>929</v>
      </c>
      <c r="I138" s="93">
        <v>1521</v>
      </c>
      <c r="J138" s="71" t="s">
        <v>1701</v>
      </c>
      <c r="K138" s="72">
        <v>1916</v>
      </c>
      <c r="L138" s="89" t="s">
        <v>1770</v>
      </c>
    </row>
    <row r="139" spans="2:12" ht="17.25" customHeight="1" thickBot="1" x14ac:dyDescent="0.35">
      <c r="B139" s="234">
        <v>6969</v>
      </c>
      <c r="C139" s="91" t="s">
        <v>682</v>
      </c>
      <c r="D139" s="97" t="s">
        <v>1417</v>
      </c>
      <c r="E139" s="97" t="s">
        <v>54</v>
      </c>
      <c r="F139" s="97" t="s">
        <v>926</v>
      </c>
      <c r="G139" s="235" t="s">
        <v>930</v>
      </c>
      <c r="H139" s="235" t="s">
        <v>931</v>
      </c>
      <c r="I139" s="236">
        <v>876</v>
      </c>
      <c r="J139" s="237" t="s">
        <v>1704</v>
      </c>
      <c r="K139" s="238">
        <v>2</v>
      </c>
      <c r="L139" s="239" t="s">
        <v>1802</v>
      </c>
    </row>
  </sheetData>
  <sheetProtection sort="0" autoFilter="0" pivotTables="0"/>
  <autoFilter ref="B9:L139" xr:uid="{D78CDD25-B54A-43B9-B63E-7418A3165134}">
    <sortState xmlns:xlrd2="http://schemas.microsoft.com/office/spreadsheetml/2017/richdata2" ref="B10:L139">
      <sortCondition ref="C9:C139"/>
    </sortState>
  </autoFilter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0EE3-E492-4575-A788-572899086F5A}">
  <dimension ref="A1:J2435"/>
  <sheetViews>
    <sheetView zoomScaleNormal="100" workbookViewId="0"/>
  </sheetViews>
  <sheetFormatPr baseColWidth="10" defaultColWidth="11.44140625" defaultRowHeight="13.8" x14ac:dyDescent="0.3"/>
  <cols>
    <col min="1" max="1" width="36.109375" style="123" customWidth="1"/>
    <col min="2" max="2" width="16.21875" style="124" customWidth="1"/>
    <col min="3" max="3" width="22.33203125" style="123" customWidth="1"/>
    <col min="4" max="4" width="12.33203125" style="123" customWidth="1"/>
    <col min="5" max="5" width="35.33203125" style="123" customWidth="1"/>
    <col min="6" max="6" width="15.5546875" style="123" customWidth="1"/>
    <col min="7" max="7" width="30" style="123" customWidth="1"/>
    <col min="8" max="8" width="26.88671875" style="123" customWidth="1"/>
    <col min="9" max="9" width="13.109375" style="226" bestFit="1" customWidth="1"/>
    <col min="10" max="10" width="37.77734375" style="123" customWidth="1"/>
    <col min="11" max="12" width="11.44140625" style="123"/>
    <col min="13" max="13" width="47.44140625" style="123" customWidth="1"/>
    <col min="14" max="16384" width="11.44140625" style="123"/>
  </cols>
  <sheetData>
    <row r="1" spans="1:10" s="201" customFormat="1" ht="27.6" x14ac:dyDescent="0.3">
      <c r="A1" s="200" t="s">
        <v>78</v>
      </c>
      <c r="B1" s="200" t="s">
        <v>79</v>
      </c>
      <c r="C1" s="201" t="s">
        <v>80</v>
      </c>
      <c r="D1" s="201" t="s">
        <v>81</v>
      </c>
      <c r="E1" s="201" t="s">
        <v>82</v>
      </c>
      <c r="F1" s="201" t="s">
        <v>83</v>
      </c>
      <c r="G1" s="201" t="s">
        <v>84</v>
      </c>
      <c r="H1" s="201" t="s">
        <v>1082</v>
      </c>
      <c r="I1" s="201" t="s">
        <v>85</v>
      </c>
      <c r="J1" s="202" t="s">
        <v>61</v>
      </c>
    </row>
    <row r="2" spans="1:10" ht="13.8" customHeight="1" x14ac:dyDescent="0.3">
      <c r="A2" s="123" t="s">
        <v>55</v>
      </c>
      <c r="B2" s="126">
        <v>44593</v>
      </c>
      <c r="C2" s="139" t="s">
        <v>68</v>
      </c>
      <c r="D2" s="139">
        <v>1020394</v>
      </c>
      <c r="E2" s="143" t="s">
        <v>711</v>
      </c>
      <c r="F2" s="139">
        <v>4250</v>
      </c>
      <c r="G2" s="139" t="s">
        <v>100</v>
      </c>
      <c r="H2" s="139" t="s">
        <v>1044</v>
      </c>
      <c r="I2" s="142" t="s">
        <v>74</v>
      </c>
      <c r="J2" s="203" t="str">
        <f>+_xlfn.XLOOKUP(Tabla1[[#This Row],[COD. COLABORADOR]],'[1]Reg_PJ_IP (Bruto)'!$A:$A,'[1]Reg_PJ_IP (Bruto)'!$BL:$BL)</f>
        <v>ACREDITADA</v>
      </c>
    </row>
    <row r="3" spans="1:10" x14ac:dyDescent="0.3">
      <c r="A3" s="123" t="s">
        <v>55</v>
      </c>
      <c r="B3" s="124">
        <v>44621</v>
      </c>
      <c r="C3" s="139" t="s">
        <v>68</v>
      </c>
      <c r="D3" s="139">
        <v>1020388</v>
      </c>
      <c r="E3" s="143" t="s">
        <v>220</v>
      </c>
      <c r="F3" s="143">
        <v>4250</v>
      </c>
      <c r="G3" s="139" t="s">
        <v>100</v>
      </c>
      <c r="H3" s="139" t="s">
        <v>1044</v>
      </c>
      <c r="I3" s="142" t="s">
        <v>74</v>
      </c>
      <c r="J3" s="203" t="str">
        <f>+_xlfn.XLOOKUP(Tabla1[[#This Row],[COD. COLABORADOR]],'[1]Reg_PJ_IP (Bruto)'!$A:$A,'[1]Reg_PJ_IP (Bruto)'!$BL:$BL)</f>
        <v>ACREDITADA</v>
      </c>
    </row>
    <row r="4" spans="1:10" x14ac:dyDescent="0.3">
      <c r="A4" s="123" t="s">
        <v>55</v>
      </c>
      <c r="B4" s="124">
        <v>44621</v>
      </c>
      <c r="C4" s="139" t="s">
        <v>66</v>
      </c>
      <c r="D4" s="139">
        <v>1020408</v>
      </c>
      <c r="E4" s="143" t="s">
        <v>103</v>
      </c>
      <c r="F4" s="143">
        <v>7320</v>
      </c>
      <c r="G4" s="139" t="s">
        <v>104</v>
      </c>
      <c r="H4" s="139" t="s">
        <v>1046</v>
      </c>
      <c r="I4" s="142" t="s">
        <v>74</v>
      </c>
      <c r="J4" s="203" t="str">
        <f>+_xlfn.XLOOKUP(Tabla1[[#This Row],[COD. COLABORADOR]],'[1]Reg_PJ_IP (Bruto)'!$A:$A,'[1]Reg_PJ_IP (Bruto)'!$BL:$BL)</f>
        <v>ACREDITADA</v>
      </c>
    </row>
    <row r="5" spans="1:10" x14ac:dyDescent="0.3">
      <c r="A5" s="123" t="s">
        <v>55</v>
      </c>
      <c r="B5" s="124">
        <v>44621</v>
      </c>
      <c r="C5" s="139" t="s">
        <v>66</v>
      </c>
      <c r="D5" s="139">
        <v>1020427</v>
      </c>
      <c r="E5" s="143" t="s">
        <v>209</v>
      </c>
      <c r="F5" s="143">
        <v>6979</v>
      </c>
      <c r="G5" s="139" t="s">
        <v>1168</v>
      </c>
      <c r="H5" s="139" t="s">
        <v>1047</v>
      </c>
      <c r="I5" s="142" t="s">
        <v>75</v>
      </c>
      <c r="J5" s="203" t="str">
        <f>+_xlfn.XLOOKUP(Tabla1[[#This Row],[COD. COLABORADOR]],'[1]Reg_PJ_IP (Bruto)'!$A:$A,'[1]Reg_PJ_IP (Bruto)'!$BL:$BL)</f>
        <v>ACREDITADA</v>
      </c>
    </row>
    <row r="6" spans="1:10" x14ac:dyDescent="0.3">
      <c r="A6" s="123" t="s">
        <v>55</v>
      </c>
      <c r="B6" s="124">
        <v>44621</v>
      </c>
      <c r="C6" s="139" t="s">
        <v>66</v>
      </c>
      <c r="D6" s="139">
        <v>1020390</v>
      </c>
      <c r="E6" s="143" t="s">
        <v>210</v>
      </c>
      <c r="F6" s="143">
        <v>4250</v>
      </c>
      <c r="G6" s="139" t="s">
        <v>100</v>
      </c>
      <c r="H6" s="139" t="s">
        <v>1047</v>
      </c>
      <c r="I6" s="142" t="s">
        <v>75</v>
      </c>
      <c r="J6" s="203" t="str">
        <f>+_xlfn.XLOOKUP(Tabla1[[#This Row],[COD. COLABORADOR]],'[1]Reg_PJ_IP (Bruto)'!$A:$A,'[1]Reg_PJ_IP (Bruto)'!$BL:$BL)</f>
        <v>ACREDITADA</v>
      </c>
    </row>
    <row r="7" spans="1:10" x14ac:dyDescent="0.3">
      <c r="A7" s="123" t="s">
        <v>55</v>
      </c>
      <c r="B7" s="126">
        <v>44652</v>
      </c>
      <c r="C7" s="139" t="s">
        <v>66</v>
      </c>
      <c r="D7" s="139">
        <v>1020354</v>
      </c>
      <c r="E7" s="139" t="s">
        <v>211</v>
      </c>
      <c r="F7" s="139">
        <v>7160</v>
      </c>
      <c r="G7" s="139" t="s">
        <v>1424</v>
      </c>
      <c r="H7" s="139" t="s">
        <v>1046</v>
      </c>
      <c r="I7" s="142" t="s">
        <v>75</v>
      </c>
      <c r="J7" s="203" t="str">
        <f>+_xlfn.XLOOKUP(Tabla1[[#This Row],[COD. COLABORADOR]],'[1]Reg_PJ_IP (Bruto)'!$A:$A,'[1]Reg_PJ_IP (Bruto)'!$BL:$BL)</f>
        <v>ACREDITADA</v>
      </c>
    </row>
    <row r="8" spans="1:10" x14ac:dyDescent="0.3">
      <c r="A8" s="123" t="s">
        <v>55</v>
      </c>
      <c r="B8" s="126">
        <v>44682</v>
      </c>
      <c r="C8" s="139" t="s">
        <v>66</v>
      </c>
      <c r="D8" s="139">
        <v>1020392</v>
      </c>
      <c r="E8" s="143" t="s">
        <v>212</v>
      </c>
      <c r="F8" s="139">
        <v>4250</v>
      </c>
      <c r="G8" s="140" t="s">
        <v>100</v>
      </c>
      <c r="H8" s="139" t="s">
        <v>1044</v>
      </c>
      <c r="I8" s="142" t="s">
        <v>75</v>
      </c>
      <c r="J8" s="203" t="str">
        <f>+_xlfn.XLOOKUP(Tabla1[[#This Row],[COD. COLABORADOR]],'[1]Reg_PJ_IP (Bruto)'!$A:$A,'[1]Reg_PJ_IP (Bruto)'!$BL:$BL)</f>
        <v>ACREDITADA</v>
      </c>
    </row>
    <row r="9" spans="1:10" x14ac:dyDescent="0.3">
      <c r="A9" s="123" t="s">
        <v>55</v>
      </c>
      <c r="B9" s="126">
        <v>44682</v>
      </c>
      <c r="C9" s="139" t="s">
        <v>66</v>
      </c>
      <c r="D9" s="139">
        <v>1020364</v>
      </c>
      <c r="E9" s="139" t="s">
        <v>213</v>
      </c>
      <c r="F9" s="145">
        <v>7379</v>
      </c>
      <c r="G9" s="139" t="s">
        <v>132</v>
      </c>
      <c r="H9" s="139" t="s">
        <v>1046</v>
      </c>
      <c r="I9" s="142" t="s">
        <v>75</v>
      </c>
      <c r="J9" s="203" t="str">
        <f>+_xlfn.XLOOKUP(Tabla1[[#This Row],[COD. COLABORADOR]],'[1]Reg_PJ_IP (Bruto)'!$A:$A,'[1]Reg_PJ_IP (Bruto)'!$BL:$BL)</f>
        <v>ACREDITADA</v>
      </c>
    </row>
    <row r="10" spans="1:10" x14ac:dyDescent="0.3">
      <c r="A10" s="123" t="s">
        <v>55</v>
      </c>
      <c r="B10" s="126">
        <v>44713</v>
      </c>
      <c r="C10" s="139" t="s">
        <v>66</v>
      </c>
      <c r="D10" s="139">
        <v>1020401</v>
      </c>
      <c r="E10" s="143" t="s">
        <v>214</v>
      </c>
      <c r="F10" s="143">
        <v>6979</v>
      </c>
      <c r="G10" s="154" t="s">
        <v>1168</v>
      </c>
      <c r="H10" s="139" t="s">
        <v>1049</v>
      </c>
      <c r="I10" s="142" t="s">
        <v>75</v>
      </c>
      <c r="J10" s="203" t="str">
        <f>+_xlfn.XLOOKUP(Tabla1[[#This Row],[COD. COLABORADOR]],'[1]Reg_PJ_IP (Bruto)'!$A:$A,'[1]Reg_PJ_IP (Bruto)'!$BL:$BL)</f>
        <v>ACREDITADA</v>
      </c>
    </row>
    <row r="11" spans="1:10" x14ac:dyDescent="0.3">
      <c r="A11" s="123" t="s">
        <v>55</v>
      </c>
      <c r="B11" s="124">
        <v>44713</v>
      </c>
      <c r="C11" s="139" t="s">
        <v>66</v>
      </c>
      <c r="D11" s="139">
        <v>1020319</v>
      </c>
      <c r="E11" s="143" t="s">
        <v>215</v>
      </c>
      <c r="F11" s="143">
        <v>6979</v>
      </c>
      <c r="G11" s="139" t="s">
        <v>1168</v>
      </c>
      <c r="H11" s="139" t="s">
        <v>1050</v>
      </c>
      <c r="I11" s="142" t="s">
        <v>75</v>
      </c>
      <c r="J11" s="203" t="str">
        <f>+_xlfn.XLOOKUP(Tabla1[[#This Row],[COD. COLABORADOR]],'[1]Reg_PJ_IP (Bruto)'!$A:$A,'[1]Reg_PJ_IP (Bruto)'!$BL:$BL)</f>
        <v>ACREDITADA</v>
      </c>
    </row>
    <row r="12" spans="1:10" x14ac:dyDescent="0.3">
      <c r="A12" s="123" t="s">
        <v>55</v>
      </c>
      <c r="B12" s="124">
        <v>44774</v>
      </c>
      <c r="C12" s="139" t="s">
        <v>66</v>
      </c>
      <c r="D12" s="139">
        <v>1020397</v>
      </c>
      <c r="E12" s="143" t="s">
        <v>216</v>
      </c>
      <c r="F12" s="143">
        <v>7320</v>
      </c>
      <c r="G12" s="139" t="s">
        <v>104</v>
      </c>
      <c r="H12" s="139" t="s">
        <v>1051</v>
      </c>
      <c r="I12" s="142" t="s">
        <v>75</v>
      </c>
      <c r="J12" s="203" t="str">
        <f>+_xlfn.XLOOKUP(Tabla1[[#This Row],[COD. COLABORADOR]],'[1]Reg_PJ_IP (Bruto)'!$A:$A,'[1]Reg_PJ_IP (Bruto)'!$BL:$BL)</f>
        <v>ACREDITADA</v>
      </c>
    </row>
    <row r="13" spans="1:10" x14ac:dyDescent="0.3">
      <c r="A13" s="123" t="s">
        <v>55</v>
      </c>
      <c r="B13" s="124">
        <v>44774</v>
      </c>
      <c r="C13" s="139" t="s">
        <v>66</v>
      </c>
      <c r="D13" s="139">
        <v>1020396</v>
      </c>
      <c r="E13" s="143" t="s">
        <v>1170</v>
      </c>
      <c r="F13" s="143">
        <v>7320</v>
      </c>
      <c r="G13" s="139" t="s">
        <v>104</v>
      </c>
      <c r="H13" s="139" t="s">
        <v>1045</v>
      </c>
      <c r="I13" s="142" t="s">
        <v>75</v>
      </c>
      <c r="J13" s="203" t="str">
        <f>+_xlfn.XLOOKUP(Tabla1[[#This Row],[COD. COLABORADOR]],'[1]Reg_PJ_IP (Bruto)'!$A:$A,'[1]Reg_PJ_IP (Bruto)'!$BL:$BL)</f>
        <v>ACREDITADA</v>
      </c>
    </row>
    <row r="14" spans="1:10" x14ac:dyDescent="0.3">
      <c r="A14" s="123" t="s">
        <v>55</v>
      </c>
      <c r="B14" s="126">
        <v>44774</v>
      </c>
      <c r="C14" s="139" t="s">
        <v>66</v>
      </c>
      <c r="D14" s="139">
        <v>1020335</v>
      </c>
      <c r="E14" s="143" t="s">
        <v>222</v>
      </c>
      <c r="F14" s="139">
        <v>4250</v>
      </c>
      <c r="G14" s="139" t="s">
        <v>100</v>
      </c>
      <c r="H14" s="139" t="s">
        <v>1052</v>
      </c>
      <c r="I14" s="142" t="s">
        <v>74</v>
      </c>
      <c r="J14" s="203" t="str">
        <f>+_xlfn.XLOOKUP(Tabla1[[#This Row],[COD. COLABORADOR]],'[1]Reg_PJ_IP (Bruto)'!$A:$A,'[1]Reg_PJ_IP (Bruto)'!$BL:$BL)</f>
        <v>ACREDITADA</v>
      </c>
    </row>
    <row r="15" spans="1:10" x14ac:dyDescent="0.3">
      <c r="A15" s="123" t="s">
        <v>55</v>
      </c>
      <c r="B15" s="124">
        <v>44805</v>
      </c>
      <c r="C15" s="139" t="s">
        <v>68</v>
      </c>
      <c r="D15" s="139">
        <v>1020354</v>
      </c>
      <c r="E15" s="143" t="s">
        <v>211</v>
      </c>
      <c r="F15" s="143">
        <v>7160</v>
      </c>
      <c r="G15" s="139" t="s">
        <v>1424</v>
      </c>
      <c r="H15" s="139" t="s">
        <v>1046</v>
      </c>
      <c r="I15" s="142" t="s">
        <v>75</v>
      </c>
      <c r="J15" s="203" t="str">
        <f>+_xlfn.XLOOKUP(Tabla1[[#This Row],[COD. COLABORADOR]],'[1]Reg_PJ_IP (Bruto)'!$A:$A,'[1]Reg_PJ_IP (Bruto)'!$BL:$BL)</f>
        <v>ACREDITADA</v>
      </c>
    </row>
    <row r="16" spans="1:10" x14ac:dyDescent="0.3">
      <c r="A16" s="123" t="s">
        <v>55</v>
      </c>
      <c r="B16" s="124">
        <v>44835</v>
      </c>
      <c r="C16" s="139" t="s">
        <v>66</v>
      </c>
      <c r="D16" s="140">
        <v>1020312</v>
      </c>
      <c r="E16" s="143" t="s">
        <v>217</v>
      </c>
      <c r="F16" s="141">
        <v>4250</v>
      </c>
      <c r="G16" s="140" t="s">
        <v>100</v>
      </c>
      <c r="H16" s="139" t="s">
        <v>1053</v>
      </c>
      <c r="I16" s="142" t="s">
        <v>75</v>
      </c>
      <c r="J16" s="203" t="str">
        <f>+_xlfn.XLOOKUP(Tabla1[[#This Row],[COD. COLABORADOR]],'[1]Reg_PJ_IP (Bruto)'!$A:$A,'[1]Reg_PJ_IP (Bruto)'!$BL:$BL)</f>
        <v>ACREDITADA</v>
      </c>
    </row>
    <row r="17" spans="1:10" x14ac:dyDescent="0.3">
      <c r="A17" s="123" t="s">
        <v>55</v>
      </c>
      <c r="B17" s="126">
        <v>44835</v>
      </c>
      <c r="C17" s="139" t="s">
        <v>71</v>
      </c>
      <c r="D17" s="140">
        <v>1020408</v>
      </c>
      <c r="E17" s="141" t="s">
        <v>103</v>
      </c>
      <c r="F17" s="140">
        <v>7320</v>
      </c>
      <c r="G17" s="140" t="s">
        <v>104</v>
      </c>
      <c r="H17" s="139" t="s">
        <v>1046</v>
      </c>
      <c r="I17" s="142" t="s">
        <v>71</v>
      </c>
      <c r="J17" s="203" t="str">
        <f>+_xlfn.XLOOKUP(Tabla1[[#This Row],[COD. COLABORADOR]],'[1]Reg_PJ_IP (Bruto)'!$A:$A,'[1]Reg_PJ_IP (Bruto)'!$BL:$BL)</f>
        <v>ACREDITADA</v>
      </c>
    </row>
    <row r="18" spans="1:10" x14ac:dyDescent="0.3">
      <c r="A18" s="123" t="s">
        <v>55</v>
      </c>
      <c r="B18" s="124">
        <v>44866</v>
      </c>
      <c r="C18" s="139" t="s">
        <v>66</v>
      </c>
      <c r="D18" s="140">
        <v>1020364</v>
      </c>
      <c r="E18" s="141" t="s">
        <v>213</v>
      </c>
      <c r="F18" s="141">
        <v>7379</v>
      </c>
      <c r="G18" s="140" t="s">
        <v>132</v>
      </c>
      <c r="H18" s="139" t="s">
        <v>1046</v>
      </c>
      <c r="I18" s="142" t="s">
        <v>75</v>
      </c>
      <c r="J18" s="203" t="str">
        <f>+_xlfn.XLOOKUP(Tabla1[[#This Row],[COD. COLABORADOR]],'[1]Reg_PJ_IP (Bruto)'!$A:$A,'[1]Reg_PJ_IP (Bruto)'!$BL:$BL)</f>
        <v>ACREDITADA</v>
      </c>
    </row>
    <row r="19" spans="1:10" x14ac:dyDescent="0.3">
      <c r="A19" s="123" t="s">
        <v>55</v>
      </c>
      <c r="B19" s="128">
        <v>44866</v>
      </c>
      <c r="C19" s="139" t="s">
        <v>66</v>
      </c>
      <c r="D19" s="140">
        <v>1020380</v>
      </c>
      <c r="E19" s="141" t="s">
        <v>218</v>
      </c>
      <c r="F19" s="141">
        <v>6979</v>
      </c>
      <c r="G19" s="140" t="s">
        <v>1168</v>
      </c>
      <c r="H19" s="139" t="s">
        <v>1049</v>
      </c>
      <c r="I19" s="142" t="s">
        <v>75</v>
      </c>
      <c r="J19" s="203" t="str">
        <f>+_xlfn.XLOOKUP(Tabla1[[#This Row],[COD. COLABORADOR]],'[1]Reg_PJ_IP (Bruto)'!$A:$A,'[1]Reg_PJ_IP (Bruto)'!$BL:$BL)</f>
        <v>ACREDITADA</v>
      </c>
    </row>
    <row r="20" spans="1:10" x14ac:dyDescent="0.3">
      <c r="A20" s="123" t="s">
        <v>55</v>
      </c>
      <c r="B20" s="131">
        <v>44866</v>
      </c>
      <c r="C20" s="139" t="s">
        <v>66</v>
      </c>
      <c r="D20" s="140">
        <v>1020319</v>
      </c>
      <c r="E20" s="141" t="s">
        <v>215</v>
      </c>
      <c r="F20" s="140">
        <v>6979</v>
      </c>
      <c r="G20" s="140" t="s">
        <v>1168</v>
      </c>
      <c r="H20" s="139" t="s">
        <v>1050</v>
      </c>
      <c r="I20" s="142" t="s">
        <v>75</v>
      </c>
      <c r="J20" s="203" t="str">
        <f>+_xlfn.XLOOKUP(Tabla1[[#This Row],[COD. COLABORADOR]],'[1]Reg_PJ_IP (Bruto)'!$A:$A,'[1]Reg_PJ_IP (Bruto)'!$BL:$BL)</f>
        <v>ACREDITADA</v>
      </c>
    </row>
    <row r="21" spans="1:10" x14ac:dyDescent="0.3">
      <c r="A21" s="123" t="s">
        <v>55</v>
      </c>
      <c r="B21" s="130">
        <v>44866</v>
      </c>
      <c r="C21" s="139" t="s">
        <v>66</v>
      </c>
      <c r="D21" s="140">
        <v>1020403</v>
      </c>
      <c r="E21" s="179" t="s">
        <v>219</v>
      </c>
      <c r="F21" s="140">
        <v>2150</v>
      </c>
      <c r="G21" s="141" t="s">
        <v>1171</v>
      </c>
      <c r="H21" s="139" t="s">
        <v>1055</v>
      </c>
      <c r="I21" s="142" t="s">
        <v>75</v>
      </c>
      <c r="J21" s="203" t="str">
        <f>+_xlfn.XLOOKUP(Tabla1[[#This Row],[COD. COLABORADOR]],'[1]Reg_PJ_IP (Bruto)'!$A:$A,'[1]Reg_PJ_IP (Bruto)'!$BL:$BL)</f>
        <v>ACREDITADA</v>
      </c>
    </row>
    <row r="22" spans="1:10" x14ac:dyDescent="0.3">
      <c r="A22" s="123" t="s">
        <v>55</v>
      </c>
      <c r="B22" s="130">
        <v>44896</v>
      </c>
      <c r="C22" s="139" t="s">
        <v>66</v>
      </c>
      <c r="D22" s="140">
        <v>1020392</v>
      </c>
      <c r="E22" s="139" t="s">
        <v>212</v>
      </c>
      <c r="F22" s="140">
        <v>4250</v>
      </c>
      <c r="G22" s="140" t="s">
        <v>100</v>
      </c>
      <c r="H22" s="139" t="s">
        <v>1044</v>
      </c>
      <c r="I22" s="142" t="s">
        <v>75</v>
      </c>
      <c r="J22" s="203" t="str">
        <f>+_xlfn.XLOOKUP(Tabla1[[#This Row],[COD. COLABORADOR]],'[1]Reg_PJ_IP (Bruto)'!$A:$A,'[1]Reg_PJ_IP (Bruto)'!$BL:$BL)</f>
        <v>ACREDITADA</v>
      </c>
    </row>
    <row r="23" spans="1:10" x14ac:dyDescent="0.3">
      <c r="A23" s="123" t="s">
        <v>55</v>
      </c>
      <c r="B23" s="127">
        <v>44896</v>
      </c>
      <c r="C23" s="139" t="s">
        <v>66</v>
      </c>
      <c r="D23" s="140">
        <v>1020388</v>
      </c>
      <c r="E23" s="143" t="s">
        <v>220</v>
      </c>
      <c r="F23" s="141">
        <v>4250</v>
      </c>
      <c r="G23" s="140" t="s">
        <v>100</v>
      </c>
      <c r="H23" s="139" t="s">
        <v>1044</v>
      </c>
      <c r="I23" s="142" t="s">
        <v>75</v>
      </c>
      <c r="J23" s="203" t="str">
        <f>+_xlfn.XLOOKUP(Tabla1[[#This Row],[COD. COLABORADOR]],'[1]Reg_PJ_IP (Bruto)'!$A:$A,'[1]Reg_PJ_IP (Bruto)'!$BL:$BL)</f>
        <v>ACREDITADA</v>
      </c>
    </row>
    <row r="24" spans="1:10" x14ac:dyDescent="0.3">
      <c r="A24" s="123" t="s">
        <v>55</v>
      </c>
      <c r="B24" s="130">
        <v>44896</v>
      </c>
      <c r="C24" s="139" t="s">
        <v>66</v>
      </c>
      <c r="D24" s="140">
        <v>1020427</v>
      </c>
      <c r="E24" s="143" t="s">
        <v>209</v>
      </c>
      <c r="F24" s="140">
        <v>6979</v>
      </c>
      <c r="G24" s="141" t="s">
        <v>1168</v>
      </c>
      <c r="H24" s="139" t="s">
        <v>1047</v>
      </c>
      <c r="I24" s="142" t="s">
        <v>75</v>
      </c>
      <c r="J24" s="203" t="str">
        <f>+_xlfn.XLOOKUP(Tabla1[[#This Row],[COD. COLABORADOR]],'[1]Reg_PJ_IP (Bruto)'!$A:$A,'[1]Reg_PJ_IP (Bruto)'!$BL:$BL)</f>
        <v>ACREDITADA</v>
      </c>
    </row>
    <row r="25" spans="1:10" x14ac:dyDescent="0.3">
      <c r="A25" s="123" t="s">
        <v>55</v>
      </c>
      <c r="B25" s="128">
        <v>44896</v>
      </c>
      <c r="C25" s="139" t="s">
        <v>68</v>
      </c>
      <c r="D25" s="140">
        <v>1020408</v>
      </c>
      <c r="E25" s="143" t="s">
        <v>103</v>
      </c>
      <c r="F25" s="141">
        <v>7320</v>
      </c>
      <c r="G25" s="140" t="s">
        <v>104</v>
      </c>
      <c r="H25" s="139" t="s">
        <v>1046</v>
      </c>
      <c r="I25" s="142" t="s">
        <v>74</v>
      </c>
      <c r="J25" s="203" t="str">
        <f>+_xlfn.XLOOKUP(Tabla1[[#This Row],[COD. COLABORADOR]],'[1]Reg_PJ_IP (Bruto)'!$A:$A,'[1]Reg_PJ_IP (Bruto)'!$BL:$BL)</f>
        <v>ACREDITADA</v>
      </c>
    </row>
    <row r="26" spans="1:10" x14ac:dyDescent="0.3">
      <c r="A26" s="123" t="s">
        <v>55</v>
      </c>
      <c r="B26" s="131">
        <v>44927</v>
      </c>
      <c r="C26" s="139" t="s">
        <v>66</v>
      </c>
      <c r="D26" s="139">
        <v>1020407</v>
      </c>
      <c r="E26" s="143" t="s">
        <v>221</v>
      </c>
      <c r="F26" s="140">
        <v>7320</v>
      </c>
      <c r="G26" s="139" t="s">
        <v>104</v>
      </c>
      <c r="H26" s="139" t="s">
        <v>1045</v>
      </c>
      <c r="I26" s="142" t="s">
        <v>75</v>
      </c>
      <c r="J26" s="203" t="str">
        <f>+_xlfn.XLOOKUP(Tabla1[[#This Row],[COD. COLABORADOR]],'[1]Reg_PJ_IP (Bruto)'!$A:$A,'[1]Reg_PJ_IP (Bruto)'!$BL:$BL)</f>
        <v>ACREDITADA</v>
      </c>
    </row>
    <row r="27" spans="1:10" x14ac:dyDescent="0.3">
      <c r="A27" s="123" t="s">
        <v>55</v>
      </c>
      <c r="B27" s="127">
        <v>44958</v>
      </c>
      <c r="C27" s="139" t="s">
        <v>67</v>
      </c>
      <c r="D27" s="139">
        <v>1020335</v>
      </c>
      <c r="E27" s="143" t="s">
        <v>222</v>
      </c>
      <c r="F27" s="143">
        <v>4250</v>
      </c>
      <c r="G27" s="139" t="s">
        <v>100</v>
      </c>
      <c r="H27" s="139" t="s">
        <v>1052</v>
      </c>
      <c r="I27" s="142" t="s">
        <v>75</v>
      </c>
      <c r="J27" s="203" t="str">
        <f>+_xlfn.XLOOKUP(Tabla1[[#This Row],[COD. COLABORADOR]],'[1]Reg_PJ_IP (Bruto)'!$A:$A,'[1]Reg_PJ_IP (Bruto)'!$BL:$BL)</f>
        <v>ACREDITADA</v>
      </c>
    </row>
    <row r="28" spans="1:10" x14ac:dyDescent="0.3">
      <c r="A28" s="123" t="s">
        <v>55</v>
      </c>
      <c r="B28" s="130">
        <v>44986</v>
      </c>
      <c r="C28" s="139" t="s">
        <v>68</v>
      </c>
      <c r="D28" s="139">
        <v>1020388</v>
      </c>
      <c r="E28" s="139" t="s">
        <v>220</v>
      </c>
      <c r="F28" s="139">
        <v>4250</v>
      </c>
      <c r="G28" s="139" t="s">
        <v>100</v>
      </c>
      <c r="H28" s="139" t="s">
        <v>1044</v>
      </c>
      <c r="I28" s="142" t="s">
        <v>74</v>
      </c>
      <c r="J28" s="203" t="str">
        <f>+_xlfn.XLOOKUP(Tabla1[[#This Row],[COD. COLABORADOR]],'[1]Reg_PJ_IP (Bruto)'!$A:$A,'[1]Reg_PJ_IP (Bruto)'!$BL:$BL)</f>
        <v>ACREDITADA</v>
      </c>
    </row>
    <row r="29" spans="1:10" x14ac:dyDescent="0.3">
      <c r="A29" s="123" t="s">
        <v>55</v>
      </c>
      <c r="B29" s="130">
        <v>45121</v>
      </c>
      <c r="C29" s="139" t="s">
        <v>67</v>
      </c>
      <c r="D29" s="139">
        <v>1020323</v>
      </c>
      <c r="E29" s="139" t="s">
        <v>223</v>
      </c>
      <c r="F29" s="140">
        <v>4250</v>
      </c>
      <c r="G29" s="139" t="s">
        <v>100</v>
      </c>
      <c r="H29" s="139" t="s">
        <v>1045</v>
      </c>
      <c r="I29" s="142" t="s">
        <v>75</v>
      </c>
      <c r="J29" s="203" t="str">
        <f>+_xlfn.XLOOKUP(Tabla1[[#This Row],[COD. COLABORADOR]],'[1]Reg_PJ_IP (Bruto)'!$A:$A,'[1]Reg_PJ_IP (Bruto)'!$BL:$BL)</f>
        <v>ACREDITADA</v>
      </c>
    </row>
    <row r="30" spans="1:10" x14ac:dyDescent="0.3">
      <c r="A30" s="123" t="s">
        <v>55</v>
      </c>
      <c r="B30" s="130">
        <v>45121</v>
      </c>
      <c r="C30" s="139" t="s">
        <v>67</v>
      </c>
      <c r="D30" s="139">
        <v>1020400</v>
      </c>
      <c r="E30" s="139" t="s">
        <v>224</v>
      </c>
      <c r="F30" s="140">
        <v>6979</v>
      </c>
      <c r="G30" s="139" t="s">
        <v>1168</v>
      </c>
      <c r="H30" s="139" t="s">
        <v>1058</v>
      </c>
      <c r="I30" s="142" t="s">
        <v>75</v>
      </c>
      <c r="J30" s="203" t="str">
        <f>+_xlfn.XLOOKUP(Tabla1[[#This Row],[COD. COLABORADOR]],'[1]Reg_PJ_IP (Bruto)'!$A:$A,'[1]Reg_PJ_IP (Bruto)'!$BL:$BL)</f>
        <v>ACREDITADA</v>
      </c>
    </row>
    <row r="31" spans="1:10" x14ac:dyDescent="0.3">
      <c r="A31" s="123" t="s">
        <v>55</v>
      </c>
      <c r="B31" s="127">
        <v>45139</v>
      </c>
      <c r="C31" s="139" t="s">
        <v>67</v>
      </c>
      <c r="D31" s="139">
        <v>1020318</v>
      </c>
      <c r="E31" s="143" t="s">
        <v>225</v>
      </c>
      <c r="F31" s="147">
        <v>6915</v>
      </c>
      <c r="G31" s="139" t="s">
        <v>96</v>
      </c>
      <c r="H31" s="139" t="s">
        <v>1045</v>
      </c>
      <c r="I31" s="142" t="s">
        <v>75</v>
      </c>
      <c r="J31" s="203" t="str">
        <f>+_xlfn.XLOOKUP(Tabla1[[#This Row],[COD. COLABORADOR]],'[1]Reg_PJ_IP (Bruto)'!$A:$A,'[1]Reg_PJ_IP (Bruto)'!$BL:$BL)</f>
        <v>ACREDITADA</v>
      </c>
    </row>
    <row r="32" spans="1:10" x14ac:dyDescent="0.3">
      <c r="A32" s="123" t="s">
        <v>55</v>
      </c>
      <c r="B32" s="124">
        <v>45139</v>
      </c>
      <c r="C32" s="139" t="s">
        <v>67</v>
      </c>
      <c r="D32" s="139">
        <v>1020448</v>
      </c>
      <c r="E32" s="143" t="s">
        <v>226</v>
      </c>
      <c r="F32" s="141">
        <v>4250</v>
      </c>
      <c r="G32" s="139" t="s">
        <v>100</v>
      </c>
      <c r="H32" s="139" t="s">
        <v>1045</v>
      </c>
      <c r="I32" s="142" t="s">
        <v>75</v>
      </c>
      <c r="J32" s="203" t="str">
        <f>+_xlfn.XLOOKUP(Tabla1[[#This Row],[COD. COLABORADOR]],'[1]Reg_PJ_IP (Bruto)'!$A:$A,'[1]Reg_PJ_IP (Bruto)'!$BL:$BL)</f>
        <v>ACREDITADA</v>
      </c>
    </row>
    <row r="33" spans="1:10" x14ac:dyDescent="0.3">
      <c r="A33" s="123" t="s">
        <v>55</v>
      </c>
      <c r="B33" s="124">
        <v>45139</v>
      </c>
      <c r="C33" s="139" t="s">
        <v>67</v>
      </c>
      <c r="D33" s="139">
        <v>1020439</v>
      </c>
      <c r="E33" s="143" t="s">
        <v>227</v>
      </c>
      <c r="F33" s="141">
        <v>7657</v>
      </c>
      <c r="G33" s="139" t="s">
        <v>1172</v>
      </c>
      <c r="H33" s="139" t="s">
        <v>1047</v>
      </c>
      <c r="I33" s="142" t="s">
        <v>75</v>
      </c>
      <c r="J33" s="203" t="str">
        <f>+_xlfn.XLOOKUP(Tabla1[[#This Row],[COD. COLABORADOR]],'[1]Reg_PJ_IP (Bruto)'!$A:$A,'[1]Reg_PJ_IP (Bruto)'!$BL:$BL)</f>
        <v>ACREDITADA</v>
      </c>
    </row>
    <row r="34" spans="1:10" x14ac:dyDescent="0.3">
      <c r="A34" s="123" t="s">
        <v>55</v>
      </c>
      <c r="B34" s="126">
        <v>45170</v>
      </c>
      <c r="C34" s="139" t="s">
        <v>67</v>
      </c>
      <c r="D34" s="140">
        <v>1020418</v>
      </c>
      <c r="E34" s="143" t="s">
        <v>228</v>
      </c>
      <c r="F34" s="140">
        <v>6915</v>
      </c>
      <c r="G34" s="140" t="s">
        <v>96</v>
      </c>
      <c r="H34" s="139" t="s">
        <v>1051</v>
      </c>
      <c r="I34" s="142" t="s">
        <v>75</v>
      </c>
      <c r="J34" s="203" t="str">
        <f>+_xlfn.XLOOKUP(Tabla1[[#This Row],[COD. COLABORADOR]],'[1]Reg_PJ_IP (Bruto)'!$A:$A,'[1]Reg_PJ_IP (Bruto)'!$BL:$BL)</f>
        <v>ACREDITADA</v>
      </c>
    </row>
    <row r="35" spans="1:10" x14ac:dyDescent="0.3">
      <c r="A35" s="123" t="s">
        <v>55</v>
      </c>
      <c r="B35" s="124">
        <v>45200</v>
      </c>
      <c r="C35" s="139" t="s">
        <v>67</v>
      </c>
      <c r="D35" s="140">
        <v>1020318</v>
      </c>
      <c r="E35" s="141" t="s">
        <v>225</v>
      </c>
      <c r="F35" s="141">
        <v>6915</v>
      </c>
      <c r="G35" s="139" t="s">
        <v>96</v>
      </c>
      <c r="H35" s="139" t="s">
        <v>1045</v>
      </c>
      <c r="I35" s="142" t="s">
        <v>75</v>
      </c>
      <c r="J35" s="203" t="str">
        <f>+_xlfn.XLOOKUP(Tabla1[[#This Row],[COD. COLABORADOR]],'[1]Reg_PJ_IP (Bruto)'!$A:$A,'[1]Reg_PJ_IP (Bruto)'!$BL:$BL)</f>
        <v>ACREDITADA</v>
      </c>
    </row>
    <row r="36" spans="1:10" x14ac:dyDescent="0.3">
      <c r="A36" s="123" t="s">
        <v>55</v>
      </c>
      <c r="B36" s="124">
        <v>45200</v>
      </c>
      <c r="C36" s="139" t="s">
        <v>67</v>
      </c>
      <c r="D36" s="139">
        <v>1020406</v>
      </c>
      <c r="E36" s="143" t="s">
        <v>229</v>
      </c>
      <c r="F36" s="143">
        <v>7320</v>
      </c>
      <c r="G36" s="139" t="s">
        <v>104</v>
      </c>
      <c r="H36" s="139" t="s">
        <v>1045</v>
      </c>
      <c r="I36" s="142" t="s">
        <v>75</v>
      </c>
      <c r="J36" s="203" t="str">
        <f>+_xlfn.XLOOKUP(Tabla1[[#This Row],[COD. COLABORADOR]],'[1]Reg_PJ_IP (Bruto)'!$A:$A,'[1]Reg_PJ_IP (Bruto)'!$BL:$BL)</f>
        <v>ACREDITADA</v>
      </c>
    </row>
    <row r="37" spans="1:10" x14ac:dyDescent="0.3">
      <c r="A37" s="123" t="s">
        <v>55</v>
      </c>
      <c r="B37" s="126">
        <v>45231</v>
      </c>
      <c r="C37" s="139" t="s">
        <v>67</v>
      </c>
      <c r="D37" s="140">
        <v>1020312</v>
      </c>
      <c r="E37" s="143" t="s">
        <v>217</v>
      </c>
      <c r="F37" s="140">
        <v>4250</v>
      </c>
      <c r="G37" s="146" t="s">
        <v>100</v>
      </c>
      <c r="H37" s="139" t="s">
        <v>1053</v>
      </c>
      <c r="I37" s="142" t="s">
        <v>75</v>
      </c>
      <c r="J37" s="203" t="str">
        <f>+_xlfn.XLOOKUP(Tabla1[[#This Row],[COD. COLABORADOR]],'[1]Reg_PJ_IP (Bruto)'!$A:$A,'[1]Reg_PJ_IP (Bruto)'!$BL:$BL)</f>
        <v>ACREDITADA</v>
      </c>
    </row>
    <row r="38" spans="1:10" x14ac:dyDescent="0.3">
      <c r="A38" s="123" t="s">
        <v>55</v>
      </c>
      <c r="B38" s="126">
        <v>45231</v>
      </c>
      <c r="C38" s="139" t="s">
        <v>67</v>
      </c>
      <c r="D38" s="140">
        <v>1020316</v>
      </c>
      <c r="E38" s="141" t="s">
        <v>230</v>
      </c>
      <c r="F38" s="140">
        <v>6915</v>
      </c>
      <c r="G38" s="140" t="s">
        <v>96</v>
      </c>
      <c r="H38" s="139" t="s">
        <v>1045</v>
      </c>
      <c r="I38" s="142" t="s">
        <v>75</v>
      </c>
      <c r="J38" s="203" t="str">
        <f>+_xlfn.XLOOKUP(Tabla1[[#This Row],[COD. COLABORADOR]],'[1]Reg_PJ_IP (Bruto)'!$A:$A,'[1]Reg_PJ_IP (Bruto)'!$BL:$BL)</f>
        <v>ACREDITADA</v>
      </c>
    </row>
    <row r="39" spans="1:10" x14ac:dyDescent="0.3">
      <c r="A39" s="123" t="s">
        <v>55</v>
      </c>
      <c r="B39" s="126">
        <v>45231</v>
      </c>
      <c r="C39" s="139" t="s">
        <v>67</v>
      </c>
      <c r="D39" s="139">
        <v>1020464</v>
      </c>
      <c r="E39" s="139" t="s">
        <v>121</v>
      </c>
      <c r="F39" s="139">
        <v>7473</v>
      </c>
      <c r="G39" s="139" t="s">
        <v>1173</v>
      </c>
      <c r="H39" s="139" t="s">
        <v>1058</v>
      </c>
      <c r="I39" s="142" t="s">
        <v>75</v>
      </c>
      <c r="J39" s="203" t="str">
        <f>+_xlfn.XLOOKUP(Tabla1[[#This Row],[COD. COLABORADOR]],'[1]Reg_PJ_IP (Bruto)'!$A:$A,'[1]Reg_PJ_IP (Bruto)'!$BL:$BL)</f>
        <v>ACREDITADA</v>
      </c>
    </row>
    <row r="40" spans="1:10" x14ac:dyDescent="0.3">
      <c r="A40" s="123" t="s">
        <v>55</v>
      </c>
      <c r="B40" s="126">
        <v>45231</v>
      </c>
      <c r="C40" s="139" t="s">
        <v>67</v>
      </c>
      <c r="D40" s="139">
        <v>1020438</v>
      </c>
      <c r="E40" s="139" t="s">
        <v>231</v>
      </c>
      <c r="F40" s="139">
        <v>6470</v>
      </c>
      <c r="G40" s="139" t="s">
        <v>1174</v>
      </c>
      <c r="H40" s="139" t="s">
        <v>1047</v>
      </c>
      <c r="I40" s="142" t="s">
        <v>75</v>
      </c>
      <c r="J40" s="203" t="str">
        <f>+_xlfn.XLOOKUP(Tabla1[[#This Row],[COD. COLABORADOR]],'[1]Reg_PJ_IP (Bruto)'!$A:$A,'[1]Reg_PJ_IP (Bruto)'!$BL:$BL)</f>
        <v>ACREDITADA</v>
      </c>
    </row>
    <row r="41" spans="1:10" x14ac:dyDescent="0.3">
      <c r="A41" s="123" t="s">
        <v>55</v>
      </c>
      <c r="B41" s="126">
        <v>45261</v>
      </c>
      <c r="C41" s="139" t="s">
        <v>67</v>
      </c>
      <c r="D41" s="140">
        <v>1020453</v>
      </c>
      <c r="E41" s="143" t="s">
        <v>1175</v>
      </c>
      <c r="F41" s="140">
        <v>6979</v>
      </c>
      <c r="G41" s="140" t="s">
        <v>1168</v>
      </c>
      <c r="H41" s="139" t="s">
        <v>1051</v>
      </c>
      <c r="I41" s="142" t="s">
        <v>75</v>
      </c>
      <c r="J41" s="203" t="str">
        <f>+_xlfn.XLOOKUP(Tabla1[[#This Row],[COD. COLABORADOR]],'[1]Reg_PJ_IP (Bruto)'!$A:$A,'[1]Reg_PJ_IP (Bruto)'!$BL:$BL)</f>
        <v>ACREDITADA</v>
      </c>
    </row>
    <row r="42" spans="1:10" x14ac:dyDescent="0.3">
      <c r="A42" s="123" t="s">
        <v>55</v>
      </c>
      <c r="B42" s="128">
        <v>45292</v>
      </c>
      <c r="C42" s="139" t="s">
        <v>67</v>
      </c>
      <c r="D42" s="139">
        <v>1020489</v>
      </c>
      <c r="E42" s="143" t="s">
        <v>174</v>
      </c>
      <c r="F42" s="143">
        <v>7700</v>
      </c>
      <c r="G42" s="139" t="s">
        <v>130</v>
      </c>
      <c r="H42" s="139" t="s">
        <v>1044</v>
      </c>
      <c r="I42" s="142" t="s">
        <v>74</v>
      </c>
      <c r="J42" s="203" t="str">
        <f>+_xlfn.XLOOKUP(Tabla1[[#This Row],[COD. COLABORADOR]],'[1]Reg_PJ_IP (Bruto)'!$A:$A,'[1]Reg_PJ_IP (Bruto)'!$BL:$BL)</f>
        <v>ACREDITADA</v>
      </c>
    </row>
    <row r="43" spans="1:10" x14ac:dyDescent="0.3">
      <c r="A43" s="123" t="s">
        <v>55</v>
      </c>
      <c r="B43" s="124">
        <v>45323</v>
      </c>
      <c r="C43" s="139" t="s">
        <v>70</v>
      </c>
      <c r="D43" s="139">
        <v>1020319</v>
      </c>
      <c r="E43" s="143" t="s">
        <v>215</v>
      </c>
      <c r="F43" s="143">
        <v>6979</v>
      </c>
      <c r="G43" s="139" t="s">
        <v>1168</v>
      </c>
      <c r="H43" s="139" t="s">
        <v>1050</v>
      </c>
      <c r="I43" s="142" t="s">
        <v>75</v>
      </c>
      <c r="J43" s="203" t="str">
        <f>+_xlfn.XLOOKUP(Tabla1[[#This Row],[COD. COLABORADOR]],'[1]Reg_PJ_IP (Bruto)'!$A:$A,'[1]Reg_PJ_IP (Bruto)'!$BL:$BL)</f>
        <v>ACREDITADA</v>
      </c>
    </row>
    <row r="44" spans="1:10" x14ac:dyDescent="0.3">
      <c r="A44" s="123" t="s">
        <v>55</v>
      </c>
      <c r="B44" s="128">
        <v>45323</v>
      </c>
      <c r="C44" s="139" t="s">
        <v>70</v>
      </c>
      <c r="D44" s="139">
        <v>1020403</v>
      </c>
      <c r="E44" s="143" t="s">
        <v>219</v>
      </c>
      <c r="F44" s="143">
        <v>2150</v>
      </c>
      <c r="G44" s="139" t="s">
        <v>1171</v>
      </c>
      <c r="H44" s="139" t="s">
        <v>1055</v>
      </c>
      <c r="I44" s="142" t="s">
        <v>75</v>
      </c>
      <c r="J44" s="203" t="str">
        <f>+_xlfn.XLOOKUP(Tabla1[[#This Row],[COD. COLABORADOR]],'[1]Reg_PJ_IP (Bruto)'!$A:$A,'[1]Reg_PJ_IP (Bruto)'!$BL:$BL)</f>
        <v>ACREDITADA</v>
      </c>
    </row>
    <row r="45" spans="1:10" x14ac:dyDescent="0.3">
      <c r="A45" s="123" t="s">
        <v>55</v>
      </c>
      <c r="B45" s="131">
        <v>45323</v>
      </c>
      <c r="C45" s="139" t="s">
        <v>71</v>
      </c>
      <c r="D45" s="139">
        <v>1020476</v>
      </c>
      <c r="E45" s="143" t="s">
        <v>131</v>
      </c>
      <c r="F45" s="139">
        <v>7320</v>
      </c>
      <c r="G45" s="139" t="s">
        <v>104</v>
      </c>
      <c r="H45" s="139" t="s">
        <v>1044</v>
      </c>
      <c r="I45" s="142" t="s">
        <v>71</v>
      </c>
      <c r="J45" s="203" t="str">
        <f>+_xlfn.XLOOKUP(Tabla1[[#This Row],[COD. COLABORADOR]],'[1]Reg_PJ_IP (Bruto)'!$A:$A,'[1]Reg_PJ_IP (Bruto)'!$BL:$BL)</f>
        <v>ACREDITADA</v>
      </c>
    </row>
    <row r="46" spans="1:10" x14ac:dyDescent="0.3">
      <c r="A46" s="123" t="s">
        <v>55</v>
      </c>
      <c r="B46" s="131">
        <v>45323</v>
      </c>
      <c r="C46" s="139" t="s">
        <v>68</v>
      </c>
      <c r="D46" s="139">
        <v>1020478</v>
      </c>
      <c r="E46" s="139" t="s">
        <v>105</v>
      </c>
      <c r="F46" s="139">
        <v>7645</v>
      </c>
      <c r="G46" s="139" t="s">
        <v>1176</v>
      </c>
      <c r="H46" s="139" t="s">
        <v>1046</v>
      </c>
      <c r="I46" s="142" t="s">
        <v>74</v>
      </c>
      <c r="J46" s="203" t="str">
        <f>+_xlfn.XLOOKUP(Tabla1[[#This Row],[COD. COLABORADOR]],'[1]Reg_PJ_IP (Bruto)'!$A:$A,'[1]Reg_PJ_IP (Bruto)'!$BL:$BL)</f>
        <v>ACREDITADA</v>
      </c>
    </row>
    <row r="47" spans="1:10" x14ac:dyDescent="0.3">
      <c r="A47" s="123" t="s">
        <v>55</v>
      </c>
      <c r="B47" s="124">
        <v>45352</v>
      </c>
      <c r="C47" s="139" t="s">
        <v>70</v>
      </c>
      <c r="D47" s="139">
        <v>1020380</v>
      </c>
      <c r="E47" s="143" t="s">
        <v>218</v>
      </c>
      <c r="F47" s="143">
        <v>6979</v>
      </c>
      <c r="G47" s="139" t="s">
        <v>1168</v>
      </c>
      <c r="H47" s="139" t="s">
        <v>1049</v>
      </c>
      <c r="I47" s="142" t="s">
        <v>75</v>
      </c>
      <c r="J47" s="203" t="str">
        <f>+_xlfn.XLOOKUP(Tabla1[[#This Row],[COD. COLABORADOR]],'[1]Reg_PJ_IP (Bruto)'!$A:$A,'[1]Reg_PJ_IP (Bruto)'!$BL:$BL)</f>
        <v>ACREDITADA</v>
      </c>
    </row>
    <row r="48" spans="1:10" x14ac:dyDescent="0.3">
      <c r="A48" s="123" t="s">
        <v>55</v>
      </c>
      <c r="B48" s="124">
        <v>45352</v>
      </c>
      <c r="C48" s="139" t="s">
        <v>68</v>
      </c>
      <c r="D48" s="139">
        <v>1020478</v>
      </c>
      <c r="E48" s="143" t="s">
        <v>105</v>
      </c>
      <c r="F48" s="143">
        <v>7645</v>
      </c>
      <c r="G48" s="139" t="s">
        <v>1176</v>
      </c>
      <c r="H48" s="139" t="s">
        <v>1046</v>
      </c>
      <c r="I48" s="142" t="s">
        <v>74</v>
      </c>
      <c r="J48" s="203" t="str">
        <f>+_xlfn.XLOOKUP(Tabla1[[#This Row],[COD. COLABORADOR]],'[1]Reg_PJ_IP (Bruto)'!$A:$A,'[1]Reg_PJ_IP (Bruto)'!$BL:$BL)</f>
        <v>ACREDITADA</v>
      </c>
    </row>
    <row r="49" spans="1:10" x14ac:dyDescent="0.3">
      <c r="A49" s="123" t="s">
        <v>55</v>
      </c>
      <c r="B49" s="126">
        <v>45352</v>
      </c>
      <c r="C49" s="139" t="s">
        <v>69</v>
      </c>
      <c r="D49" s="139">
        <v>1020489</v>
      </c>
      <c r="E49" s="143" t="s">
        <v>174</v>
      </c>
      <c r="F49" s="139">
        <v>7700</v>
      </c>
      <c r="G49" s="139" t="s">
        <v>130</v>
      </c>
      <c r="H49" s="139" t="s">
        <v>1044</v>
      </c>
      <c r="I49" s="142" t="s">
        <v>74</v>
      </c>
      <c r="J49" s="203" t="str">
        <f>+_xlfn.XLOOKUP(Tabla1[[#This Row],[COD. COLABORADOR]],'[1]Reg_PJ_IP (Bruto)'!$A:$A,'[1]Reg_PJ_IP (Bruto)'!$BL:$BL)</f>
        <v>ACREDITADA</v>
      </c>
    </row>
    <row r="50" spans="1:10" x14ac:dyDescent="0.3">
      <c r="A50" s="123" t="s">
        <v>55</v>
      </c>
      <c r="B50" s="126">
        <v>45383</v>
      </c>
      <c r="C50" s="139" t="s">
        <v>68</v>
      </c>
      <c r="D50" s="139">
        <v>1020436</v>
      </c>
      <c r="E50" s="139" t="s">
        <v>185</v>
      </c>
      <c r="F50" s="139">
        <v>7160</v>
      </c>
      <c r="G50" s="139" t="s">
        <v>1424</v>
      </c>
      <c r="H50" s="139" t="s">
        <v>1046</v>
      </c>
      <c r="I50" s="142" t="s">
        <v>74</v>
      </c>
      <c r="J50" s="203" t="str">
        <f>+_xlfn.XLOOKUP(Tabla1[[#This Row],[COD. COLABORADOR]],'[1]Reg_PJ_IP (Bruto)'!$A:$A,'[1]Reg_PJ_IP (Bruto)'!$BL:$BL)</f>
        <v>ACREDITADA</v>
      </c>
    </row>
    <row r="51" spans="1:10" x14ac:dyDescent="0.3">
      <c r="A51" s="123" t="s">
        <v>55</v>
      </c>
      <c r="B51" s="124">
        <v>45383</v>
      </c>
      <c r="C51" s="139" t="s">
        <v>70</v>
      </c>
      <c r="D51" s="139">
        <v>1020438</v>
      </c>
      <c r="E51" s="141" t="s">
        <v>231</v>
      </c>
      <c r="F51" s="143">
        <v>6470</v>
      </c>
      <c r="G51" s="139" t="s">
        <v>1174</v>
      </c>
      <c r="H51" s="139" t="s">
        <v>1047</v>
      </c>
      <c r="I51" s="142" t="s">
        <v>75</v>
      </c>
      <c r="J51" s="203" t="str">
        <f>+_xlfn.XLOOKUP(Tabla1[[#This Row],[COD. COLABORADOR]],'[1]Reg_PJ_IP (Bruto)'!$A:$A,'[1]Reg_PJ_IP (Bruto)'!$BL:$BL)</f>
        <v>ACREDITADA</v>
      </c>
    </row>
    <row r="52" spans="1:10" x14ac:dyDescent="0.3">
      <c r="A52" s="123" t="s">
        <v>55</v>
      </c>
      <c r="B52" s="124">
        <v>45383</v>
      </c>
      <c r="C52" s="139" t="s">
        <v>70</v>
      </c>
      <c r="D52" s="139">
        <v>1020484</v>
      </c>
      <c r="E52" s="143" t="s">
        <v>232</v>
      </c>
      <c r="F52" s="143">
        <v>7726</v>
      </c>
      <c r="G52" s="139" t="s">
        <v>87</v>
      </c>
      <c r="H52" s="139" t="s">
        <v>1059</v>
      </c>
      <c r="I52" s="142" t="s">
        <v>75</v>
      </c>
      <c r="J52" s="203" t="str">
        <f>+_xlfn.XLOOKUP(Tabla1[[#This Row],[COD. COLABORADOR]],'[1]Reg_PJ_IP (Bruto)'!$A:$A,'[1]Reg_PJ_IP (Bruto)'!$BL:$BL)</f>
        <v>ACREDITADA</v>
      </c>
    </row>
    <row r="53" spans="1:10" x14ac:dyDescent="0.3">
      <c r="A53" s="123" t="s">
        <v>55</v>
      </c>
      <c r="B53" s="124">
        <v>45383</v>
      </c>
      <c r="C53" s="139" t="s">
        <v>68</v>
      </c>
      <c r="D53" s="139">
        <v>1020476</v>
      </c>
      <c r="E53" s="143" t="s">
        <v>131</v>
      </c>
      <c r="F53" s="143">
        <v>7320</v>
      </c>
      <c r="G53" s="139" t="s">
        <v>104</v>
      </c>
      <c r="H53" s="139" t="s">
        <v>1044</v>
      </c>
      <c r="I53" s="142" t="s">
        <v>74</v>
      </c>
      <c r="J53" s="203" t="str">
        <f>+_xlfn.XLOOKUP(Tabla1[[#This Row],[COD. COLABORADOR]],'[1]Reg_PJ_IP (Bruto)'!$A:$A,'[1]Reg_PJ_IP (Bruto)'!$BL:$BL)</f>
        <v>ACREDITADA</v>
      </c>
    </row>
    <row r="54" spans="1:10" x14ac:dyDescent="0.3">
      <c r="A54" s="123" t="s">
        <v>55</v>
      </c>
      <c r="B54" s="126">
        <v>45413</v>
      </c>
      <c r="C54" s="139" t="s">
        <v>70</v>
      </c>
      <c r="D54" s="139">
        <v>1020413</v>
      </c>
      <c r="E54" s="139" t="s">
        <v>233</v>
      </c>
      <c r="F54" s="139">
        <v>6979</v>
      </c>
      <c r="G54" s="139" t="s">
        <v>1168</v>
      </c>
      <c r="H54" s="139" t="s">
        <v>1052</v>
      </c>
      <c r="I54" s="142" t="s">
        <v>75</v>
      </c>
      <c r="J54" s="203" t="str">
        <f>+_xlfn.XLOOKUP(Tabla1[[#This Row],[COD. COLABORADOR]],'[1]Reg_PJ_IP (Bruto)'!$A:$A,'[1]Reg_PJ_IP (Bruto)'!$BL:$BL)</f>
        <v>ACREDITADA</v>
      </c>
    </row>
    <row r="55" spans="1:10" x14ac:dyDescent="0.3">
      <c r="A55" s="123" t="s">
        <v>55</v>
      </c>
      <c r="B55" s="124">
        <v>45426</v>
      </c>
      <c r="C55" s="139" t="s">
        <v>69</v>
      </c>
      <c r="D55" s="139">
        <v>1020482</v>
      </c>
      <c r="E55" s="143" t="s">
        <v>186</v>
      </c>
      <c r="F55" s="143">
        <v>7700</v>
      </c>
      <c r="G55" s="139" t="s">
        <v>130</v>
      </c>
      <c r="H55" s="139" t="s">
        <v>1044</v>
      </c>
      <c r="I55" s="142" t="s">
        <v>74</v>
      </c>
      <c r="J55" s="203" t="str">
        <f>+_xlfn.XLOOKUP(Tabla1[[#This Row],[COD. COLABORADOR]],'[1]Reg_PJ_IP (Bruto)'!$A:$A,'[1]Reg_PJ_IP (Bruto)'!$BL:$BL)</f>
        <v>ACREDITADA</v>
      </c>
    </row>
    <row r="56" spans="1:10" x14ac:dyDescent="0.3">
      <c r="A56" s="123" t="s">
        <v>55</v>
      </c>
      <c r="B56" s="124">
        <v>45447</v>
      </c>
      <c r="C56" s="139" t="s">
        <v>68</v>
      </c>
      <c r="D56" s="139">
        <v>1020464</v>
      </c>
      <c r="E56" s="143" t="s">
        <v>121</v>
      </c>
      <c r="F56" s="143">
        <v>7473</v>
      </c>
      <c r="G56" s="139" t="s">
        <v>1173</v>
      </c>
      <c r="H56" s="139" t="s">
        <v>1058</v>
      </c>
      <c r="I56" s="142" t="s">
        <v>74</v>
      </c>
      <c r="J56" s="203" t="str">
        <f>+_xlfn.XLOOKUP(Tabla1[[#This Row],[COD. COLABORADOR]],'[1]Reg_PJ_IP (Bruto)'!$A:$A,'[1]Reg_PJ_IP (Bruto)'!$BL:$BL)</f>
        <v>ACREDITADA</v>
      </c>
    </row>
    <row r="57" spans="1:10" x14ac:dyDescent="0.3">
      <c r="A57" s="123" t="s">
        <v>55</v>
      </c>
      <c r="B57" s="124">
        <v>45447</v>
      </c>
      <c r="C57" s="139" t="s">
        <v>68</v>
      </c>
      <c r="D57" s="139">
        <v>1020474</v>
      </c>
      <c r="E57" s="143" t="s">
        <v>184</v>
      </c>
      <c r="F57" s="143">
        <v>7726</v>
      </c>
      <c r="G57" s="139" t="s">
        <v>87</v>
      </c>
      <c r="H57" s="139" t="s">
        <v>1059</v>
      </c>
      <c r="I57" s="142" t="s">
        <v>74</v>
      </c>
      <c r="J57" s="203" t="str">
        <f>+_xlfn.XLOOKUP(Tabla1[[#This Row],[COD. COLABORADOR]],'[1]Reg_PJ_IP (Bruto)'!$A:$A,'[1]Reg_PJ_IP (Bruto)'!$BL:$BL)</f>
        <v>ACREDITADA</v>
      </c>
    </row>
    <row r="58" spans="1:10" x14ac:dyDescent="0.3">
      <c r="A58" s="123" t="s">
        <v>55</v>
      </c>
      <c r="B58" s="126">
        <v>45447</v>
      </c>
      <c r="C58" s="139" t="s">
        <v>68</v>
      </c>
      <c r="D58" s="139">
        <v>1020478</v>
      </c>
      <c r="E58" s="141" t="s">
        <v>105</v>
      </c>
      <c r="F58" s="139">
        <v>7645</v>
      </c>
      <c r="G58" s="139" t="s">
        <v>1176</v>
      </c>
      <c r="H58" s="139" t="s">
        <v>1046</v>
      </c>
      <c r="I58" s="142" t="s">
        <v>74</v>
      </c>
      <c r="J58" s="203" t="str">
        <f>+_xlfn.XLOOKUP(Tabla1[[#This Row],[COD. COLABORADOR]],'[1]Reg_PJ_IP (Bruto)'!$A:$A,'[1]Reg_PJ_IP (Bruto)'!$BL:$BL)</f>
        <v>ACREDITADA</v>
      </c>
    </row>
    <row r="59" spans="1:10" x14ac:dyDescent="0.3">
      <c r="A59" s="123" t="s">
        <v>55</v>
      </c>
      <c r="B59" s="124">
        <v>45477</v>
      </c>
      <c r="C59" s="139" t="s">
        <v>69</v>
      </c>
      <c r="D59" s="139">
        <v>1020446</v>
      </c>
      <c r="E59" s="143" t="s">
        <v>234</v>
      </c>
      <c r="F59" s="143">
        <v>7320</v>
      </c>
      <c r="G59" s="139" t="s">
        <v>104</v>
      </c>
      <c r="H59" s="139" t="s">
        <v>1045</v>
      </c>
      <c r="I59" s="142" t="s">
        <v>75</v>
      </c>
      <c r="J59" s="203" t="str">
        <f>+_xlfn.XLOOKUP(Tabla1[[#This Row],[COD. COLABORADOR]],'[1]Reg_PJ_IP (Bruto)'!$A:$A,'[1]Reg_PJ_IP (Bruto)'!$BL:$BL)</f>
        <v>ACREDITADA</v>
      </c>
    </row>
    <row r="60" spans="1:10" x14ac:dyDescent="0.3">
      <c r="A60" s="123" t="s">
        <v>55</v>
      </c>
      <c r="B60" s="124">
        <v>45477</v>
      </c>
      <c r="C60" s="139" t="s">
        <v>68</v>
      </c>
      <c r="D60" s="139">
        <v>1020478</v>
      </c>
      <c r="E60" s="143" t="s">
        <v>105</v>
      </c>
      <c r="F60" s="143">
        <v>7645</v>
      </c>
      <c r="G60" s="139" t="s">
        <v>1176</v>
      </c>
      <c r="H60" s="139" t="s">
        <v>1046</v>
      </c>
      <c r="I60" s="142" t="s">
        <v>74</v>
      </c>
      <c r="J60" s="203" t="str">
        <f>+_xlfn.XLOOKUP(Tabla1[[#This Row],[COD. COLABORADOR]],'[1]Reg_PJ_IP (Bruto)'!$A:$A,'[1]Reg_PJ_IP (Bruto)'!$BL:$BL)</f>
        <v>ACREDITADA</v>
      </c>
    </row>
    <row r="61" spans="1:10" x14ac:dyDescent="0.3">
      <c r="A61" s="123" t="s">
        <v>55</v>
      </c>
      <c r="B61" s="126">
        <v>45508</v>
      </c>
      <c r="C61" s="139" t="s">
        <v>69</v>
      </c>
      <c r="D61" s="139">
        <v>1020480</v>
      </c>
      <c r="E61" s="143" t="s">
        <v>213</v>
      </c>
      <c r="F61" s="139">
        <v>7379</v>
      </c>
      <c r="G61" s="139" t="s">
        <v>132</v>
      </c>
      <c r="H61" s="139" t="s">
        <v>1046</v>
      </c>
      <c r="I61" s="142" t="s">
        <v>74</v>
      </c>
      <c r="J61" s="203" t="str">
        <f>+_xlfn.XLOOKUP(Tabla1[[#This Row],[COD. COLABORADOR]],'[1]Reg_PJ_IP (Bruto)'!$A:$A,'[1]Reg_PJ_IP (Bruto)'!$BL:$BL)</f>
        <v>ACREDITADA</v>
      </c>
    </row>
    <row r="62" spans="1:10" x14ac:dyDescent="0.3">
      <c r="A62" s="123" t="s">
        <v>55</v>
      </c>
      <c r="B62" s="124">
        <v>45508</v>
      </c>
      <c r="C62" s="139" t="s">
        <v>68</v>
      </c>
      <c r="D62" s="139">
        <v>1020436</v>
      </c>
      <c r="E62" s="147" t="s">
        <v>185</v>
      </c>
      <c r="F62" s="143">
        <v>7160</v>
      </c>
      <c r="G62" s="139" t="s">
        <v>1424</v>
      </c>
      <c r="H62" s="139" t="s">
        <v>1046</v>
      </c>
      <c r="I62" s="142" t="s">
        <v>74</v>
      </c>
      <c r="J62" s="203" t="str">
        <f>+_xlfn.XLOOKUP(Tabla1[[#This Row],[COD. COLABORADOR]],'[1]Reg_PJ_IP (Bruto)'!$A:$A,'[1]Reg_PJ_IP (Bruto)'!$BL:$BL)</f>
        <v>ACREDITADA</v>
      </c>
    </row>
    <row r="63" spans="1:10" x14ac:dyDescent="0.3">
      <c r="A63" s="123" t="s">
        <v>55</v>
      </c>
      <c r="B63" s="124">
        <v>45539</v>
      </c>
      <c r="C63" s="139" t="s">
        <v>70</v>
      </c>
      <c r="D63" s="139">
        <v>1020412</v>
      </c>
      <c r="E63" s="143" t="s">
        <v>235</v>
      </c>
      <c r="F63" s="143">
        <v>6915</v>
      </c>
      <c r="G63" s="139" t="s">
        <v>96</v>
      </c>
      <c r="H63" s="139" t="s">
        <v>1058</v>
      </c>
      <c r="I63" s="142" t="s">
        <v>75</v>
      </c>
      <c r="J63" s="203" t="str">
        <f>+_xlfn.XLOOKUP(Tabla1[[#This Row],[COD. COLABORADOR]],'[1]Reg_PJ_IP (Bruto)'!$A:$A,'[1]Reg_PJ_IP (Bruto)'!$BL:$BL)</f>
        <v>ACREDITADA</v>
      </c>
    </row>
    <row r="64" spans="1:10" x14ac:dyDescent="0.3">
      <c r="A64" s="123" t="s">
        <v>55</v>
      </c>
      <c r="B64" s="124">
        <v>45539</v>
      </c>
      <c r="C64" s="139" t="s">
        <v>70</v>
      </c>
      <c r="D64" s="139">
        <v>1020440</v>
      </c>
      <c r="E64" s="143" t="s">
        <v>236</v>
      </c>
      <c r="F64" s="143">
        <v>7657</v>
      </c>
      <c r="G64" s="139" t="s">
        <v>1172</v>
      </c>
      <c r="H64" s="139" t="s">
        <v>1047</v>
      </c>
      <c r="I64" s="142" t="s">
        <v>75</v>
      </c>
      <c r="J64" s="203" t="str">
        <f>+_xlfn.XLOOKUP(Tabla1[[#This Row],[COD. COLABORADOR]],'[1]Reg_PJ_IP (Bruto)'!$A:$A,'[1]Reg_PJ_IP (Bruto)'!$BL:$BL)</f>
        <v>ACREDITADA</v>
      </c>
    </row>
    <row r="65" spans="1:10" x14ac:dyDescent="0.3">
      <c r="A65" s="123" t="s">
        <v>55</v>
      </c>
      <c r="B65" s="126">
        <v>45569</v>
      </c>
      <c r="C65" s="139" t="s">
        <v>69</v>
      </c>
      <c r="D65" s="139">
        <v>1020417</v>
      </c>
      <c r="E65" s="139" t="s">
        <v>237</v>
      </c>
      <c r="F65" s="139">
        <v>4250</v>
      </c>
      <c r="G65" s="139" t="s">
        <v>100</v>
      </c>
      <c r="H65" s="139" t="s">
        <v>1058</v>
      </c>
      <c r="I65" s="142" t="s">
        <v>75</v>
      </c>
      <c r="J65" s="203" t="str">
        <f>+_xlfn.XLOOKUP(Tabla1[[#This Row],[COD. COLABORADOR]],'[1]Reg_PJ_IP (Bruto)'!$A:$A,'[1]Reg_PJ_IP (Bruto)'!$BL:$BL)</f>
        <v>ACREDITADA</v>
      </c>
    </row>
    <row r="66" spans="1:10" x14ac:dyDescent="0.3">
      <c r="A66" s="123" t="s">
        <v>55</v>
      </c>
      <c r="B66" s="126">
        <v>45569</v>
      </c>
      <c r="C66" s="139" t="s">
        <v>70</v>
      </c>
      <c r="D66" s="139">
        <v>1020484</v>
      </c>
      <c r="E66" s="139" t="s">
        <v>232</v>
      </c>
      <c r="F66" s="139">
        <v>7726</v>
      </c>
      <c r="G66" s="145" t="s">
        <v>87</v>
      </c>
      <c r="H66" s="139" t="s">
        <v>1059</v>
      </c>
      <c r="I66" s="142" t="s">
        <v>74</v>
      </c>
      <c r="J66" s="203" t="str">
        <f>+_xlfn.XLOOKUP(Tabla1[[#This Row],[COD. COLABORADOR]],'[1]Reg_PJ_IP (Bruto)'!$A:$A,'[1]Reg_PJ_IP (Bruto)'!$BL:$BL)</f>
        <v>ACREDITADA</v>
      </c>
    </row>
    <row r="67" spans="1:10" x14ac:dyDescent="0.3">
      <c r="A67" s="123" t="s">
        <v>55</v>
      </c>
      <c r="B67" s="126">
        <v>45586</v>
      </c>
      <c r="C67" s="139" t="s">
        <v>72</v>
      </c>
      <c r="D67" s="139">
        <v>1020489</v>
      </c>
      <c r="E67" s="143" t="s">
        <v>174</v>
      </c>
      <c r="F67" s="139">
        <v>7700</v>
      </c>
      <c r="G67" s="139" t="s">
        <v>130</v>
      </c>
      <c r="H67" s="139" t="s">
        <v>1044</v>
      </c>
      <c r="I67" s="142" t="s">
        <v>74</v>
      </c>
      <c r="J67" s="203" t="str">
        <f>+_xlfn.XLOOKUP(Tabla1[[#This Row],[COD. COLABORADOR]],'[1]Reg_PJ_IP (Bruto)'!$A:$A,'[1]Reg_PJ_IP (Bruto)'!$BL:$BL)</f>
        <v>ACREDITADA</v>
      </c>
    </row>
    <row r="68" spans="1:10" x14ac:dyDescent="0.3">
      <c r="A68" s="123" t="s">
        <v>55</v>
      </c>
      <c r="B68" s="124">
        <v>45604</v>
      </c>
      <c r="C68" s="139" t="s">
        <v>71</v>
      </c>
      <c r="D68" s="139">
        <v>1020482</v>
      </c>
      <c r="E68" s="143" t="s">
        <v>186</v>
      </c>
      <c r="F68" s="143">
        <v>7700</v>
      </c>
      <c r="G68" s="139" t="s">
        <v>130</v>
      </c>
      <c r="H68" s="139" t="s">
        <v>1044</v>
      </c>
      <c r="I68" s="142" t="s">
        <v>71</v>
      </c>
      <c r="J68" s="203" t="str">
        <f>+_xlfn.XLOOKUP(Tabla1[[#This Row],[COD. COLABORADOR]],'[1]Reg_PJ_IP (Bruto)'!$A:$A,'[1]Reg_PJ_IP (Bruto)'!$BL:$BL)</f>
        <v>ACREDITADA</v>
      </c>
    </row>
    <row r="69" spans="1:10" x14ac:dyDescent="0.3">
      <c r="A69" s="123" t="s">
        <v>55</v>
      </c>
      <c r="B69" s="126">
        <v>45604</v>
      </c>
      <c r="C69" s="139" t="s">
        <v>69</v>
      </c>
      <c r="D69" s="139">
        <v>1020514</v>
      </c>
      <c r="E69" s="146" t="s">
        <v>790</v>
      </c>
      <c r="F69" s="139">
        <v>8049</v>
      </c>
      <c r="G69" s="139" t="s">
        <v>1177</v>
      </c>
      <c r="H69" s="139" t="s">
        <v>1056</v>
      </c>
      <c r="I69" s="142" t="s">
        <v>74</v>
      </c>
      <c r="J69" s="203" t="str">
        <f>+_xlfn.XLOOKUP(Tabla1[[#This Row],[COD. COLABORADOR]],'[1]Reg_PJ_IP (Bruto)'!$A:$A,'[1]Reg_PJ_IP (Bruto)'!$BL:$BL)</f>
        <v>ACREDITADA</v>
      </c>
    </row>
    <row r="70" spans="1:10" x14ac:dyDescent="0.3">
      <c r="A70" s="123" t="s">
        <v>55</v>
      </c>
      <c r="B70" s="126">
        <v>45634</v>
      </c>
      <c r="C70" s="139" t="s">
        <v>70</v>
      </c>
      <c r="D70" s="139">
        <v>1020489</v>
      </c>
      <c r="E70" s="143" t="s">
        <v>174</v>
      </c>
      <c r="F70" s="139">
        <v>7700</v>
      </c>
      <c r="G70" s="139" t="s">
        <v>130</v>
      </c>
      <c r="H70" s="139" t="s">
        <v>1044</v>
      </c>
      <c r="I70" s="142" t="s">
        <v>74</v>
      </c>
      <c r="J70" s="203" t="str">
        <f>+_xlfn.XLOOKUP(Tabla1[[#This Row],[COD. COLABORADOR]],'[1]Reg_PJ_IP (Bruto)'!$A:$A,'[1]Reg_PJ_IP (Bruto)'!$BL:$BL)</f>
        <v>ACREDITADA</v>
      </c>
    </row>
    <row r="71" spans="1:10" x14ac:dyDescent="0.3">
      <c r="A71" s="123" t="s">
        <v>55</v>
      </c>
      <c r="B71" s="124">
        <v>45634</v>
      </c>
      <c r="C71" s="139" t="s">
        <v>70</v>
      </c>
      <c r="D71" s="139">
        <v>1020473</v>
      </c>
      <c r="E71" s="143" t="s">
        <v>238</v>
      </c>
      <c r="F71" s="143">
        <v>7726</v>
      </c>
      <c r="G71" s="139" t="s">
        <v>87</v>
      </c>
      <c r="H71" s="139" t="s">
        <v>1059</v>
      </c>
      <c r="I71" s="142" t="s">
        <v>75</v>
      </c>
      <c r="J71" s="203" t="str">
        <f>+_xlfn.XLOOKUP(Tabla1[[#This Row],[COD. COLABORADOR]],'[1]Reg_PJ_IP (Bruto)'!$A:$A,'[1]Reg_PJ_IP (Bruto)'!$BL:$BL)</f>
        <v>ACREDITADA</v>
      </c>
    </row>
    <row r="72" spans="1:10" x14ac:dyDescent="0.3">
      <c r="A72" s="123" t="s">
        <v>55</v>
      </c>
      <c r="B72" s="124">
        <v>45670</v>
      </c>
      <c r="C72" s="139" t="s">
        <v>70</v>
      </c>
      <c r="D72" s="139">
        <v>1020476</v>
      </c>
      <c r="E72" s="143" t="s">
        <v>131</v>
      </c>
      <c r="F72" s="141">
        <v>7320</v>
      </c>
      <c r="G72" s="139" t="s">
        <v>104</v>
      </c>
      <c r="H72" s="139" t="s">
        <v>1044</v>
      </c>
      <c r="I72" s="142" t="s">
        <v>74</v>
      </c>
      <c r="J72" s="203" t="str">
        <f>+_xlfn.XLOOKUP(Tabla1[[#This Row],[COD. COLABORADOR]],'[1]Reg_PJ_IP (Bruto)'!$A:$A,'[1]Reg_PJ_IP (Bruto)'!$BL:$BL)</f>
        <v>ACREDITADA</v>
      </c>
    </row>
    <row r="73" spans="1:10" x14ac:dyDescent="0.3">
      <c r="A73" s="123" t="s">
        <v>55</v>
      </c>
      <c r="B73" s="126">
        <v>45670</v>
      </c>
      <c r="C73" s="139" t="s">
        <v>70</v>
      </c>
      <c r="D73" s="139">
        <v>1020487</v>
      </c>
      <c r="E73" s="139" t="s">
        <v>791</v>
      </c>
      <c r="F73" s="140">
        <v>1800</v>
      </c>
      <c r="G73" s="139" t="s">
        <v>1178</v>
      </c>
      <c r="H73" s="139" t="s">
        <v>1051</v>
      </c>
      <c r="I73" s="142" t="s">
        <v>75</v>
      </c>
      <c r="J73" s="203" t="str">
        <f>+_xlfn.XLOOKUP(Tabla1[[#This Row],[COD. COLABORADOR]],'[1]Reg_PJ_IP (Bruto)'!$A:$A,'[1]Reg_PJ_IP (Bruto)'!$BL:$BL)</f>
        <v>ACREDITADA</v>
      </c>
    </row>
    <row r="74" spans="1:10" x14ac:dyDescent="0.3">
      <c r="A74" s="123" t="s">
        <v>55</v>
      </c>
      <c r="B74" s="124">
        <v>45678</v>
      </c>
      <c r="C74" s="139" t="s">
        <v>70</v>
      </c>
      <c r="D74" s="139">
        <v>1020471</v>
      </c>
      <c r="E74" s="143" t="s">
        <v>792</v>
      </c>
      <c r="F74" s="141">
        <v>7726</v>
      </c>
      <c r="G74" s="139" t="s">
        <v>87</v>
      </c>
      <c r="H74" s="139" t="s">
        <v>1059</v>
      </c>
      <c r="I74" s="142" t="s">
        <v>74</v>
      </c>
      <c r="J74" s="203" t="str">
        <f>+_xlfn.XLOOKUP(Tabla1[[#This Row],[COD. COLABORADOR]],'[1]Reg_PJ_IP (Bruto)'!$A:$A,'[1]Reg_PJ_IP (Bruto)'!$BL:$BL)</f>
        <v>ACREDITADA</v>
      </c>
    </row>
    <row r="75" spans="1:10" x14ac:dyDescent="0.3">
      <c r="A75" s="123" t="s">
        <v>55</v>
      </c>
      <c r="B75" s="124">
        <v>45681</v>
      </c>
      <c r="C75" s="139" t="s">
        <v>69</v>
      </c>
      <c r="D75" s="139">
        <v>1020482</v>
      </c>
      <c r="E75" s="143" t="s">
        <v>186</v>
      </c>
      <c r="F75" s="143">
        <v>7700</v>
      </c>
      <c r="G75" s="139" t="s">
        <v>130</v>
      </c>
      <c r="H75" s="139" t="s">
        <v>1044</v>
      </c>
      <c r="I75" s="142" t="s">
        <v>74</v>
      </c>
      <c r="J75" s="203" t="str">
        <f>+_xlfn.XLOOKUP(Tabla1[[#This Row],[COD. COLABORADOR]],'[1]Reg_PJ_IP (Bruto)'!$A:$A,'[1]Reg_PJ_IP (Bruto)'!$BL:$BL)</f>
        <v>ACREDITADA</v>
      </c>
    </row>
    <row r="76" spans="1:10" x14ac:dyDescent="0.3">
      <c r="A76" s="123" t="s">
        <v>55</v>
      </c>
      <c r="B76" s="124">
        <v>45694</v>
      </c>
      <c r="C76" s="139" t="s">
        <v>70</v>
      </c>
      <c r="D76" s="139">
        <v>1020454</v>
      </c>
      <c r="E76" s="143" t="s">
        <v>222</v>
      </c>
      <c r="F76" s="143">
        <v>4250</v>
      </c>
      <c r="G76" s="139" t="s">
        <v>100</v>
      </c>
      <c r="H76" s="139" t="s">
        <v>1052</v>
      </c>
      <c r="I76" s="142" t="s">
        <v>75</v>
      </c>
      <c r="J76" s="203" t="str">
        <f>+_xlfn.XLOOKUP(Tabla1[[#This Row],[COD. COLABORADOR]],'[1]Reg_PJ_IP (Bruto)'!$A:$A,'[1]Reg_PJ_IP (Bruto)'!$BL:$BL)</f>
        <v>ACREDITADA</v>
      </c>
    </row>
    <row r="77" spans="1:10" x14ac:dyDescent="0.3">
      <c r="A77" s="123" t="s">
        <v>55</v>
      </c>
      <c r="B77" s="124">
        <v>45698</v>
      </c>
      <c r="C77" s="139" t="s">
        <v>70</v>
      </c>
      <c r="D77" s="139">
        <v>1020440</v>
      </c>
      <c r="E77" s="143" t="s">
        <v>236</v>
      </c>
      <c r="F77" s="143">
        <v>7657</v>
      </c>
      <c r="G77" s="139" t="s">
        <v>1172</v>
      </c>
      <c r="H77" s="139" t="s">
        <v>1047</v>
      </c>
      <c r="I77" s="142" t="s">
        <v>75</v>
      </c>
      <c r="J77" s="203" t="str">
        <f>+_xlfn.XLOOKUP(Tabla1[[#This Row],[COD. COLABORADOR]],'[1]Reg_PJ_IP (Bruto)'!$A:$A,'[1]Reg_PJ_IP (Bruto)'!$BL:$BL)</f>
        <v>ACREDITADA</v>
      </c>
    </row>
    <row r="78" spans="1:10" x14ac:dyDescent="0.3">
      <c r="A78" s="123" t="s">
        <v>55</v>
      </c>
      <c r="B78" s="124">
        <v>45704</v>
      </c>
      <c r="C78" s="139" t="s">
        <v>70</v>
      </c>
      <c r="D78" s="139">
        <v>1020464</v>
      </c>
      <c r="E78" s="143" t="s">
        <v>121</v>
      </c>
      <c r="F78" s="143">
        <v>7473</v>
      </c>
      <c r="G78" s="139" t="s">
        <v>1173</v>
      </c>
      <c r="H78" s="139" t="s">
        <v>1058</v>
      </c>
      <c r="I78" s="142" t="s">
        <v>74</v>
      </c>
      <c r="J78" s="203" t="str">
        <f>+_xlfn.XLOOKUP(Tabla1[[#This Row],[COD. COLABORADOR]],'[1]Reg_PJ_IP (Bruto)'!$A:$A,'[1]Reg_PJ_IP (Bruto)'!$BL:$BL)</f>
        <v>ACREDITADA</v>
      </c>
    </row>
    <row r="79" spans="1:10" x14ac:dyDescent="0.3">
      <c r="A79" s="123" t="s">
        <v>55</v>
      </c>
      <c r="B79" s="124">
        <v>45717</v>
      </c>
      <c r="C79" s="139" t="s">
        <v>69</v>
      </c>
      <c r="D79" s="139">
        <v>1020475</v>
      </c>
      <c r="E79" s="143" t="s">
        <v>867</v>
      </c>
      <c r="F79" s="143">
        <v>7726</v>
      </c>
      <c r="G79" s="139" t="s">
        <v>87</v>
      </c>
      <c r="H79" s="139" t="s">
        <v>1059</v>
      </c>
      <c r="I79" s="142" t="s">
        <v>75</v>
      </c>
      <c r="J79" s="203" t="str">
        <f>+_xlfn.XLOOKUP(Tabla1[[#This Row],[COD. COLABORADOR]],'[1]Reg_PJ_IP (Bruto)'!$A:$A,'[1]Reg_PJ_IP (Bruto)'!$BL:$BL)</f>
        <v>ACREDITADA</v>
      </c>
    </row>
    <row r="80" spans="1:10" x14ac:dyDescent="0.3">
      <c r="A80" s="123" t="s">
        <v>55</v>
      </c>
      <c r="B80" s="124">
        <v>45727</v>
      </c>
      <c r="C80" s="139" t="s">
        <v>69</v>
      </c>
      <c r="D80" s="139">
        <v>1020461</v>
      </c>
      <c r="E80" s="143" t="s">
        <v>868</v>
      </c>
      <c r="F80" s="143">
        <v>6979</v>
      </c>
      <c r="G80" s="139" t="s">
        <v>1168</v>
      </c>
      <c r="H80" s="139" t="s">
        <v>1051</v>
      </c>
      <c r="I80" s="142" t="s">
        <v>75</v>
      </c>
      <c r="J80" s="203" t="str">
        <f>+_xlfn.XLOOKUP(Tabla1[[#This Row],[COD. COLABORADOR]],'[1]Reg_PJ_IP (Bruto)'!$A:$A,'[1]Reg_PJ_IP (Bruto)'!$BL:$BL)</f>
        <v>ACREDITADA</v>
      </c>
    </row>
    <row r="81" spans="1:10" x14ac:dyDescent="0.3">
      <c r="A81" s="123" t="s">
        <v>55</v>
      </c>
      <c r="B81" s="124">
        <v>45740</v>
      </c>
      <c r="C81" s="139" t="s">
        <v>69</v>
      </c>
      <c r="D81" s="139">
        <v>1020478</v>
      </c>
      <c r="E81" s="143" t="s">
        <v>105</v>
      </c>
      <c r="F81" s="143">
        <v>7645</v>
      </c>
      <c r="G81" s="139" t="s">
        <v>1176</v>
      </c>
      <c r="H81" s="139" t="s">
        <v>1046</v>
      </c>
      <c r="I81" s="142" t="s">
        <v>74</v>
      </c>
      <c r="J81" s="203" t="str">
        <f>+_xlfn.XLOOKUP(Tabla1[[#This Row],[COD. COLABORADOR]],'[1]Reg_PJ_IP (Bruto)'!$A:$A,'[1]Reg_PJ_IP (Bruto)'!$BL:$BL)</f>
        <v>ACREDITADA</v>
      </c>
    </row>
    <row r="82" spans="1:10" x14ac:dyDescent="0.3">
      <c r="A82" s="123" t="s">
        <v>55</v>
      </c>
      <c r="B82" s="124">
        <v>45740</v>
      </c>
      <c r="C82" s="139" t="s">
        <v>68</v>
      </c>
      <c r="D82" s="139">
        <v>1020505</v>
      </c>
      <c r="E82" s="143" t="s">
        <v>869</v>
      </c>
      <c r="F82" s="143">
        <v>8049</v>
      </c>
      <c r="G82" s="139" t="s">
        <v>1177</v>
      </c>
      <c r="H82" s="139" t="s">
        <v>1060</v>
      </c>
      <c r="I82" s="142" t="s">
        <v>75</v>
      </c>
      <c r="J82" s="203" t="str">
        <f>+_xlfn.XLOOKUP(Tabla1[[#This Row],[COD. COLABORADOR]],'[1]Reg_PJ_IP (Bruto)'!$A:$A,'[1]Reg_PJ_IP (Bruto)'!$BL:$BL)</f>
        <v>ACREDITADA</v>
      </c>
    </row>
    <row r="83" spans="1:10" x14ac:dyDescent="0.3">
      <c r="A83" s="123" t="s">
        <v>55</v>
      </c>
      <c r="B83" s="126">
        <v>45748</v>
      </c>
      <c r="C83" s="139" t="s">
        <v>70</v>
      </c>
      <c r="D83" s="139">
        <v>1020486</v>
      </c>
      <c r="E83" s="143" t="s">
        <v>871</v>
      </c>
      <c r="F83" s="145">
        <v>6979</v>
      </c>
      <c r="G83" s="139" t="s">
        <v>1168</v>
      </c>
      <c r="H83" s="139" t="s">
        <v>1051</v>
      </c>
      <c r="I83" s="142" t="s">
        <v>75</v>
      </c>
      <c r="J83" s="203" t="str">
        <f>+_xlfn.XLOOKUP(Tabla1[[#This Row],[COD. COLABORADOR]],'[1]Reg_PJ_IP (Bruto)'!$A:$A,'[1]Reg_PJ_IP (Bruto)'!$BL:$BL)</f>
        <v>ACREDITADA</v>
      </c>
    </row>
    <row r="84" spans="1:10" x14ac:dyDescent="0.3">
      <c r="A84" s="123" t="s">
        <v>55</v>
      </c>
      <c r="B84" s="126">
        <v>45748</v>
      </c>
      <c r="C84" s="139" t="s">
        <v>70</v>
      </c>
      <c r="D84" s="139">
        <v>1020464</v>
      </c>
      <c r="E84" s="139" t="s">
        <v>121</v>
      </c>
      <c r="F84" s="139">
        <v>7473</v>
      </c>
      <c r="G84" s="140" t="s">
        <v>1173</v>
      </c>
      <c r="H84" s="139" t="s">
        <v>1058</v>
      </c>
      <c r="I84" s="142" t="s">
        <v>74</v>
      </c>
      <c r="J84" s="203" t="str">
        <f>+_xlfn.XLOOKUP(Tabla1[[#This Row],[COD. COLABORADOR]],'[1]Reg_PJ_IP (Bruto)'!$A:$A,'[1]Reg_PJ_IP (Bruto)'!$BL:$BL)</f>
        <v>ACREDITADA</v>
      </c>
    </row>
    <row r="85" spans="1:10" x14ac:dyDescent="0.3">
      <c r="A85" s="123" t="s">
        <v>55</v>
      </c>
      <c r="B85" s="124">
        <v>45749</v>
      </c>
      <c r="C85" s="139" t="s">
        <v>70</v>
      </c>
      <c r="D85" s="139">
        <v>1020503</v>
      </c>
      <c r="E85" s="143" t="s">
        <v>870</v>
      </c>
      <c r="F85" s="143">
        <v>7320</v>
      </c>
      <c r="G85" s="139" t="s">
        <v>104</v>
      </c>
      <c r="H85" s="139" t="s">
        <v>1060</v>
      </c>
      <c r="I85" s="142" t="s">
        <v>75</v>
      </c>
      <c r="J85" s="203" t="str">
        <f>+_xlfn.XLOOKUP(Tabla1[[#This Row],[COD. COLABORADOR]],'[1]Reg_PJ_IP (Bruto)'!$A:$A,'[1]Reg_PJ_IP (Bruto)'!$BL:$BL)</f>
        <v>ACREDITADA</v>
      </c>
    </row>
    <row r="86" spans="1:10" x14ac:dyDescent="0.3">
      <c r="A86" s="123" t="s">
        <v>55</v>
      </c>
      <c r="B86" s="124">
        <v>45768</v>
      </c>
      <c r="C86" s="139" t="s">
        <v>70</v>
      </c>
      <c r="D86" s="139">
        <v>1020525</v>
      </c>
      <c r="E86" s="143" t="s">
        <v>900</v>
      </c>
      <c r="F86" s="143">
        <v>6915</v>
      </c>
      <c r="G86" s="140" t="s">
        <v>96</v>
      </c>
      <c r="H86" s="139" t="s">
        <v>1060</v>
      </c>
      <c r="I86" s="142" t="s">
        <v>75</v>
      </c>
      <c r="J86" s="203" t="str">
        <f>+_xlfn.XLOOKUP(Tabla1[[#This Row],[COD. COLABORADOR]],'[1]Reg_PJ_IP (Bruto)'!$A:$A,'[1]Reg_PJ_IP (Bruto)'!$BL:$BL)</f>
        <v>ACREDITADA</v>
      </c>
    </row>
    <row r="87" spans="1:10" x14ac:dyDescent="0.3">
      <c r="A87" s="123" t="s">
        <v>55</v>
      </c>
      <c r="B87" s="126">
        <v>45785</v>
      </c>
      <c r="C87" s="139" t="s">
        <v>70</v>
      </c>
      <c r="D87" s="139">
        <v>1020527</v>
      </c>
      <c r="E87" s="143" t="s">
        <v>901</v>
      </c>
      <c r="F87" s="139">
        <v>6915</v>
      </c>
      <c r="G87" s="139" t="s">
        <v>96</v>
      </c>
      <c r="H87" s="139" t="s">
        <v>1060</v>
      </c>
      <c r="I87" s="142" t="s">
        <v>75</v>
      </c>
      <c r="J87" s="203" t="str">
        <f>+_xlfn.XLOOKUP(Tabla1[[#This Row],[COD. COLABORADOR]],'[1]Reg_PJ_IP (Bruto)'!$A:$A,'[1]Reg_PJ_IP (Bruto)'!$BL:$BL)</f>
        <v>ACREDITADA</v>
      </c>
    </row>
    <row r="88" spans="1:10" x14ac:dyDescent="0.3">
      <c r="A88" s="123" t="s">
        <v>55</v>
      </c>
      <c r="B88" s="126">
        <v>45803</v>
      </c>
      <c r="C88" s="139" t="s">
        <v>69</v>
      </c>
      <c r="D88" s="139">
        <v>1020531</v>
      </c>
      <c r="E88" s="143" t="s">
        <v>1179</v>
      </c>
      <c r="F88" s="143">
        <v>6915</v>
      </c>
      <c r="G88" s="143" t="s">
        <v>96</v>
      </c>
      <c r="H88" s="139" t="s">
        <v>1060</v>
      </c>
      <c r="I88" s="142" t="s">
        <v>75</v>
      </c>
      <c r="J88" s="203" t="str">
        <f>+_xlfn.XLOOKUP(Tabla1[[#This Row],[COD. COLABORADOR]],'[1]Reg_PJ_IP (Bruto)'!$A:$A,'[1]Reg_PJ_IP (Bruto)'!$BL:$BL)</f>
        <v>ACREDITADA</v>
      </c>
    </row>
    <row r="89" spans="1:10" x14ac:dyDescent="0.3">
      <c r="A89" s="123" t="s">
        <v>55</v>
      </c>
      <c r="B89" s="124">
        <v>45816</v>
      </c>
      <c r="C89" s="139" t="s">
        <v>69</v>
      </c>
      <c r="D89" s="139">
        <v>1020380</v>
      </c>
      <c r="E89" s="143" t="s">
        <v>218</v>
      </c>
      <c r="F89" s="143">
        <v>6979</v>
      </c>
      <c r="G89" s="139" t="s">
        <v>1168</v>
      </c>
      <c r="H89" s="139" t="s">
        <v>1049</v>
      </c>
      <c r="I89" s="142" t="s">
        <v>74</v>
      </c>
      <c r="J89" s="203" t="str">
        <f>+_xlfn.XLOOKUP(Tabla1[[#This Row],[COD. COLABORADOR]],'[1]Reg_PJ_IP (Bruto)'!$A:$A,'[1]Reg_PJ_IP (Bruto)'!$BL:$BL)</f>
        <v>ACREDITADA</v>
      </c>
    </row>
    <row r="90" spans="1:10" x14ac:dyDescent="0.3">
      <c r="A90" s="123" t="s">
        <v>55</v>
      </c>
      <c r="B90" s="124">
        <v>45831</v>
      </c>
      <c r="C90" s="139" t="s">
        <v>68</v>
      </c>
      <c r="D90" s="139">
        <v>1020476</v>
      </c>
      <c r="E90" s="143" t="s">
        <v>131</v>
      </c>
      <c r="F90" s="143">
        <v>7320</v>
      </c>
      <c r="G90" s="139" t="s">
        <v>104</v>
      </c>
      <c r="H90" s="139" t="s">
        <v>1044</v>
      </c>
      <c r="I90" s="142" t="s">
        <v>74</v>
      </c>
      <c r="J90" s="203" t="str">
        <f>+_xlfn.XLOOKUP(Tabla1[[#This Row],[COD. COLABORADOR]],'[1]Reg_PJ_IP (Bruto)'!$A:$A,'[1]Reg_PJ_IP (Bruto)'!$BL:$BL)</f>
        <v>ACREDITADA</v>
      </c>
    </row>
    <row r="91" spans="1:10" x14ac:dyDescent="0.3">
      <c r="A91" s="123" t="s">
        <v>55</v>
      </c>
      <c r="B91" s="124">
        <v>45832</v>
      </c>
      <c r="C91" s="139" t="s">
        <v>69</v>
      </c>
      <c r="D91" s="139">
        <v>1020446</v>
      </c>
      <c r="E91" s="141" t="s">
        <v>234</v>
      </c>
      <c r="F91" s="143">
        <v>7320</v>
      </c>
      <c r="G91" s="139" t="s">
        <v>104</v>
      </c>
      <c r="H91" s="139" t="s">
        <v>1045</v>
      </c>
      <c r="I91" s="142" t="s">
        <v>74</v>
      </c>
      <c r="J91" s="203" t="str">
        <f>+_xlfn.XLOOKUP(Tabla1[[#This Row],[COD. COLABORADOR]],'[1]Reg_PJ_IP (Bruto)'!$A:$A,'[1]Reg_PJ_IP (Bruto)'!$BL:$BL)</f>
        <v>ACREDITADA</v>
      </c>
    </row>
    <row r="92" spans="1:10" x14ac:dyDescent="0.3">
      <c r="A92" s="123" t="s">
        <v>55</v>
      </c>
      <c r="B92" s="126">
        <v>45839</v>
      </c>
      <c r="C92" s="139" t="s">
        <v>71</v>
      </c>
      <c r="D92" s="140">
        <v>1020489</v>
      </c>
      <c r="E92" s="139" t="s">
        <v>174</v>
      </c>
      <c r="F92" s="140">
        <v>7700</v>
      </c>
      <c r="G92" s="140" t="s">
        <v>130</v>
      </c>
      <c r="H92" s="139" t="s">
        <v>1044</v>
      </c>
      <c r="I92" s="142" t="s">
        <v>71</v>
      </c>
      <c r="J92" s="203" t="str">
        <f>+_xlfn.XLOOKUP(Tabla1[[#This Row],[COD. COLABORADOR]],'[1]Reg_PJ_IP (Bruto)'!$A:$A,'[1]Reg_PJ_IP (Bruto)'!$BL:$BL)</f>
        <v>ACREDITADA</v>
      </c>
    </row>
    <row r="93" spans="1:10" x14ac:dyDescent="0.3">
      <c r="A93" s="123" t="s">
        <v>55</v>
      </c>
      <c r="B93" s="124">
        <v>45845</v>
      </c>
      <c r="C93" s="139" t="s">
        <v>69</v>
      </c>
      <c r="D93" s="140">
        <v>1020411</v>
      </c>
      <c r="E93" s="143" t="s">
        <v>938</v>
      </c>
      <c r="F93" s="141">
        <v>6915</v>
      </c>
      <c r="G93" s="140" t="s">
        <v>96</v>
      </c>
      <c r="H93" s="139" t="s">
        <v>1058</v>
      </c>
      <c r="I93" s="142" t="s">
        <v>75</v>
      </c>
      <c r="J93" s="203" t="str">
        <f>+_xlfn.XLOOKUP(Tabla1[[#This Row],[COD. COLABORADOR]],'[1]Reg_PJ_IP (Bruto)'!$A:$A,'[1]Reg_PJ_IP (Bruto)'!$BL:$BL)</f>
        <v>ACREDITADA</v>
      </c>
    </row>
    <row r="94" spans="1:10" x14ac:dyDescent="0.3">
      <c r="A94" s="123" t="s">
        <v>55</v>
      </c>
      <c r="B94" s="126">
        <v>45859</v>
      </c>
      <c r="C94" s="139" t="s">
        <v>70</v>
      </c>
      <c r="D94" s="139">
        <v>1020512</v>
      </c>
      <c r="E94" s="139" t="s">
        <v>790</v>
      </c>
      <c r="F94" s="139">
        <v>8049</v>
      </c>
      <c r="G94" s="139" t="s">
        <v>1177</v>
      </c>
      <c r="H94" s="139" t="s">
        <v>1056</v>
      </c>
      <c r="I94" s="142" t="s">
        <v>74</v>
      </c>
      <c r="J94" s="203" t="str">
        <f>+_xlfn.XLOOKUP(Tabla1[[#This Row],[COD. COLABORADOR]],'[1]Reg_PJ_IP (Bruto)'!$A:$A,'[1]Reg_PJ_IP (Bruto)'!$BL:$BL)</f>
        <v>ACREDITADA</v>
      </c>
    </row>
    <row r="95" spans="1:10" x14ac:dyDescent="0.3">
      <c r="A95" s="123" t="s">
        <v>55</v>
      </c>
      <c r="B95" s="126">
        <v>45883</v>
      </c>
      <c r="C95" s="139" t="s">
        <v>69</v>
      </c>
      <c r="D95" s="140">
        <v>1020452</v>
      </c>
      <c r="E95" s="143" t="s">
        <v>1180</v>
      </c>
      <c r="F95" s="140">
        <v>6979</v>
      </c>
      <c r="G95" s="146" t="s">
        <v>1168</v>
      </c>
      <c r="H95" s="139" t="s">
        <v>1051</v>
      </c>
      <c r="I95" s="142" t="s">
        <v>75</v>
      </c>
      <c r="J95" s="203" t="str">
        <f>+_xlfn.XLOOKUP(Tabla1[[#This Row],[COD. COLABORADOR]],'[1]Reg_PJ_IP (Bruto)'!$A:$A,'[1]Reg_PJ_IP (Bruto)'!$BL:$BL)</f>
        <v>ACREDITADA</v>
      </c>
    </row>
    <row r="96" spans="1:10" x14ac:dyDescent="0.3">
      <c r="A96" s="123" t="s">
        <v>55</v>
      </c>
      <c r="B96" s="126">
        <v>45901</v>
      </c>
      <c r="C96" s="139" t="s">
        <v>68</v>
      </c>
      <c r="D96" s="141">
        <v>1020476</v>
      </c>
      <c r="E96" s="139" t="s">
        <v>131</v>
      </c>
      <c r="F96" s="140">
        <v>7320</v>
      </c>
      <c r="G96" s="140" t="s">
        <v>104</v>
      </c>
      <c r="H96" s="139" t="s">
        <v>1044</v>
      </c>
      <c r="I96" s="142" t="s">
        <v>74</v>
      </c>
      <c r="J96" s="203" t="str">
        <f>+_xlfn.XLOOKUP(Tabla1[[#This Row],[COD. COLABORADOR]],'[1]Reg_PJ_IP (Bruto)'!$A:$A,'[1]Reg_PJ_IP (Bruto)'!$BL:$BL)</f>
        <v>ACREDITADA</v>
      </c>
    </row>
    <row r="97" spans="1:10" x14ac:dyDescent="0.3">
      <c r="A97" s="123" t="s">
        <v>55</v>
      </c>
      <c r="B97" s="126">
        <v>45901</v>
      </c>
      <c r="C97" s="139" t="s">
        <v>69</v>
      </c>
      <c r="D97" s="140">
        <v>1020523</v>
      </c>
      <c r="E97" s="139" t="s">
        <v>1007</v>
      </c>
      <c r="F97" s="140">
        <v>6915</v>
      </c>
      <c r="G97" s="146" t="s">
        <v>96</v>
      </c>
      <c r="H97" s="139" t="s">
        <v>1060</v>
      </c>
      <c r="I97" s="142" t="s">
        <v>75</v>
      </c>
      <c r="J97" s="203" t="str">
        <f>+_xlfn.XLOOKUP(Tabla1[[#This Row],[COD. COLABORADOR]],'[1]Reg_PJ_IP (Bruto)'!$A:$A,'[1]Reg_PJ_IP (Bruto)'!$BL:$BL)</f>
        <v>ACREDITADA</v>
      </c>
    </row>
    <row r="98" spans="1:10" x14ac:dyDescent="0.3">
      <c r="A98" s="123" t="s">
        <v>55</v>
      </c>
      <c r="B98" s="126">
        <v>45901</v>
      </c>
      <c r="C98" s="139" t="s">
        <v>68</v>
      </c>
      <c r="D98" s="140">
        <v>1020436</v>
      </c>
      <c r="E98" s="141" t="s">
        <v>185</v>
      </c>
      <c r="F98" s="140">
        <v>7160</v>
      </c>
      <c r="G98" s="140" t="s">
        <v>1424</v>
      </c>
      <c r="H98" s="139" t="s">
        <v>1046</v>
      </c>
      <c r="I98" s="142" t="s">
        <v>1426</v>
      </c>
      <c r="J98" s="203" t="str">
        <f>+_xlfn.XLOOKUP(Tabla1[[#This Row],[COD. COLABORADOR]],'[1]Reg_PJ_IP (Bruto)'!$A:$A,'[1]Reg_PJ_IP (Bruto)'!$BL:$BL)</f>
        <v>ACREDITADA</v>
      </c>
    </row>
    <row r="99" spans="1:10" x14ac:dyDescent="0.3">
      <c r="A99" s="123" t="s">
        <v>55</v>
      </c>
      <c r="B99" s="124">
        <v>45937</v>
      </c>
      <c r="C99" s="139" t="s">
        <v>69</v>
      </c>
      <c r="D99" s="139">
        <v>1020488</v>
      </c>
      <c r="E99" s="143" t="s">
        <v>1008</v>
      </c>
      <c r="F99" s="143">
        <v>1800</v>
      </c>
      <c r="G99" s="139" t="s">
        <v>1178</v>
      </c>
      <c r="H99" s="139" t="s">
        <v>1051</v>
      </c>
      <c r="I99" s="142" t="s">
        <v>75</v>
      </c>
      <c r="J99" s="203" t="str">
        <f>+_xlfn.XLOOKUP(Tabla1[[#This Row],[COD. COLABORADOR]],'[1]Reg_PJ_IP (Bruto)'!$A:$A,'[1]Reg_PJ_IP (Bruto)'!$BL:$BL)</f>
        <v>ACREDITADA</v>
      </c>
    </row>
    <row r="100" spans="1:10" x14ac:dyDescent="0.3">
      <c r="A100" s="123" t="s">
        <v>55</v>
      </c>
      <c r="B100" s="124">
        <v>45947</v>
      </c>
      <c r="C100" s="139" t="s">
        <v>70</v>
      </c>
      <c r="D100" s="139">
        <v>1020438</v>
      </c>
      <c r="E100" s="143" t="s">
        <v>231</v>
      </c>
      <c r="F100" s="143">
        <v>6470</v>
      </c>
      <c r="G100" s="140" t="s">
        <v>1174</v>
      </c>
      <c r="H100" s="139" t="s">
        <v>1047</v>
      </c>
      <c r="I100" s="142" t="s">
        <v>75</v>
      </c>
      <c r="J100" s="203" t="str">
        <f>+_xlfn.XLOOKUP(Tabla1[[#This Row],[COD. COLABORADOR]],'[1]Reg_PJ_IP (Bruto)'!$A:$A,'[1]Reg_PJ_IP (Bruto)'!$BL:$BL)</f>
        <v>ACREDITADA</v>
      </c>
    </row>
    <row r="101" spans="1:10" x14ac:dyDescent="0.3">
      <c r="A101" s="123" t="s">
        <v>55</v>
      </c>
      <c r="B101" s="124">
        <v>45968</v>
      </c>
      <c r="C101" s="139" t="s">
        <v>69</v>
      </c>
      <c r="D101" s="139">
        <v>1020436</v>
      </c>
      <c r="E101" s="143" t="s">
        <v>185</v>
      </c>
      <c r="F101" s="143">
        <v>7160</v>
      </c>
      <c r="G101" s="139" t="s">
        <v>1424</v>
      </c>
      <c r="H101" s="139" t="s">
        <v>1046</v>
      </c>
      <c r="I101" s="142" t="s">
        <v>74</v>
      </c>
      <c r="J101" s="203" t="str">
        <f>+_xlfn.XLOOKUP(Tabla1[[#This Row],[COD. COLABORADOR]],'[1]Reg_PJ_IP (Bruto)'!$A:$A,'[1]Reg_PJ_IP (Bruto)'!$BL:$BL)</f>
        <v>ACREDITADA</v>
      </c>
    </row>
    <row r="102" spans="1:10" x14ac:dyDescent="0.3">
      <c r="A102" s="123" t="s">
        <v>55</v>
      </c>
      <c r="B102" s="126">
        <v>45985</v>
      </c>
      <c r="C102" s="139" t="s">
        <v>69</v>
      </c>
      <c r="D102" s="139">
        <v>1020440</v>
      </c>
      <c r="E102" s="147" t="s">
        <v>236</v>
      </c>
      <c r="F102" s="139">
        <v>7657</v>
      </c>
      <c r="G102" s="139" t="s">
        <v>1172</v>
      </c>
      <c r="H102" s="139" t="s">
        <v>1047</v>
      </c>
      <c r="I102" s="142" t="s">
        <v>74</v>
      </c>
      <c r="J102" s="203" t="str">
        <f>+_xlfn.XLOOKUP(Tabla1[[#This Row],[COD. COLABORADOR]],'[1]Reg_PJ_IP (Bruto)'!$A:$A,'[1]Reg_PJ_IP (Bruto)'!$BL:$BL)</f>
        <v>ACREDITADA</v>
      </c>
    </row>
    <row r="103" spans="1:10" x14ac:dyDescent="0.3">
      <c r="A103" s="123" t="s">
        <v>55</v>
      </c>
      <c r="B103" s="126">
        <v>45985</v>
      </c>
      <c r="C103" s="139" t="s">
        <v>69</v>
      </c>
      <c r="D103" s="139">
        <v>1020448</v>
      </c>
      <c r="E103" s="139" t="s">
        <v>226</v>
      </c>
      <c r="F103" s="139">
        <v>4250</v>
      </c>
      <c r="G103" s="139" t="s">
        <v>100</v>
      </c>
      <c r="H103" s="139" t="s">
        <v>1045</v>
      </c>
      <c r="I103" s="142" t="s">
        <v>74</v>
      </c>
      <c r="J103" s="203" t="str">
        <f>+_xlfn.XLOOKUP(Tabla1[[#This Row],[COD. COLABORADOR]],'[1]Reg_PJ_IP (Bruto)'!$A:$A,'[1]Reg_PJ_IP (Bruto)'!$BL:$BL)</f>
        <v>ACREDITADA</v>
      </c>
    </row>
    <row r="104" spans="1:10" x14ac:dyDescent="0.3">
      <c r="A104" s="123" t="s">
        <v>55</v>
      </c>
      <c r="B104" s="124">
        <v>45994</v>
      </c>
      <c r="C104" s="139" t="s">
        <v>70</v>
      </c>
      <c r="D104" s="139">
        <v>1020412</v>
      </c>
      <c r="E104" s="143" t="s">
        <v>235</v>
      </c>
      <c r="F104" s="143">
        <v>6915</v>
      </c>
      <c r="G104" s="139" t="s">
        <v>96</v>
      </c>
      <c r="H104" s="139" t="s">
        <v>1058</v>
      </c>
      <c r="I104" s="142" t="s">
        <v>75</v>
      </c>
      <c r="J104" s="203" t="str">
        <f>+_xlfn.XLOOKUP(Tabla1[[#This Row],[COD. COLABORADOR]],'[1]Reg_PJ_IP (Bruto)'!$A:$A,'[1]Reg_PJ_IP (Bruto)'!$BL:$BL)</f>
        <v>ACREDITADA</v>
      </c>
    </row>
    <row r="105" spans="1:10" x14ac:dyDescent="0.3">
      <c r="A105" s="123" t="s">
        <v>55</v>
      </c>
      <c r="B105" s="126">
        <v>45996</v>
      </c>
      <c r="C105" s="139" t="s">
        <v>70</v>
      </c>
      <c r="D105" s="139">
        <v>1020501</v>
      </c>
      <c r="E105" s="139" t="s">
        <v>1083</v>
      </c>
      <c r="F105" s="139">
        <v>7320</v>
      </c>
      <c r="G105" s="139" t="s">
        <v>104</v>
      </c>
      <c r="H105" s="139" t="s">
        <v>1060</v>
      </c>
      <c r="I105" s="142" t="s">
        <v>1426</v>
      </c>
      <c r="J105" s="203" t="str">
        <f>+_xlfn.XLOOKUP(Tabla1[[#This Row],[COD. COLABORADOR]],'[1]Reg_PJ_IP (Bruto)'!$A:$A,'[1]Reg_PJ_IP (Bruto)'!$BL:$BL)</f>
        <v>ACREDITADA</v>
      </c>
    </row>
    <row r="106" spans="1:10" x14ac:dyDescent="0.3">
      <c r="A106" s="123" t="s">
        <v>55</v>
      </c>
      <c r="B106" s="126">
        <v>46000</v>
      </c>
      <c r="C106" s="139" t="s">
        <v>69</v>
      </c>
      <c r="D106" s="139">
        <v>1020486</v>
      </c>
      <c r="E106" s="139" t="s">
        <v>871</v>
      </c>
      <c r="F106" s="139">
        <v>6979</v>
      </c>
      <c r="G106" s="139" t="s">
        <v>1168</v>
      </c>
      <c r="H106" s="139" t="s">
        <v>1051</v>
      </c>
      <c r="I106" s="142" t="s">
        <v>74</v>
      </c>
      <c r="J106" s="203" t="str">
        <f>+_xlfn.XLOOKUP(Tabla1[[#This Row],[COD. COLABORADOR]],'[1]Reg_PJ_IP (Bruto)'!$A:$A,'[1]Reg_PJ_IP (Bruto)'!$BL:$BL)</f>
        <v>ACREDITADA</v>
      </c>
    </row>
    <row r="107" spans="1:10" x14ac:dyDescent="0.3">
      <c r="A107" s="123" t="s">
        <v>55</v>
      </c>
      <c r="B107" s="124">
        <v>46000</v>
      </c>
      <c r="C107" s="139" t="s">
        <v>68</v>
      </c>
      <c r="D107" s="139">
        <v>1020482</v>
      </c>
      <c r="E107" s="143" t="s">
        <v>186</v>
      </c>
      <c r="F107" s="143">
        <v>7700</v>
      </c>
      <c r="G107" s="139" t="s">
        <v>130</v>
      </c>
      <c r="H107" s="139" t="s">
        <v>1044</v>
      </c>
      <c r="I107" s="142" t="s">
        <v>74</v>
      </c>
      <c r="J107" s="203" t="str">
        <f>+_xlfn.XLOOKUP(Tabla1[[#This Row],[COD. COLABORADOR]],'[1]Reg_PJ_IP (Bruto)'!$A:$A,'[1]Reg_PJ_IP (Bruto)'!$BL:$BL)</f>
        <v>ACREDITADA</v>
      </c>
    </row>
    <row r="108" spans="1:10" x14ac:dyDescent="0.3">
      <c r="A108" s="123" t="s">
        <v>55</v>
      </c>
      <c r="B108" s="126">
        <v>46027</v>
      </c>
      <c r="C108" s="139" t="s">
        <v>70</v>
      </c>
      <c r="D108" s="139">
        <v>1020501</v>
      </c>
      <c r="E108" s="139" t="s">
        <v>1083</v>
      </c>
      <c r="F108" s="139">
        <v>7320</v>
      </c>
      <c r="G108" s="139" t="s">
        <v>104</v>
      </c>
      <c r="H108" s="139" t="s">
        <v>1060</v>
      </c>
      <c r="I108" s="142" t="s">
        <v>75</v>
      </c>
      <c r="J108" s="203" t="str">
        <f>+_xlfn.XLOOKUP(Tabla1[[#This Row],[COD. COLABORADOR]],'[1]Reg_PJ_IP (Bruto)'!$A:$A,'[1]Reg_PJ_IP (Bruto)'!$BL:$BL)</f>
        <v>ACREDITADA</v>
      </c>
    </row>
    <row r="109" spans="1:10" x14ac:dyDescent="0.3">
      <c r="A109" s="123" t="s">
        <v>55</v>
      </c>
      <c r="B109" s="124">
        <v>46031</v>
      </c>
      <c r="C109" s="139" t="s">
        <v>70</v>
      </c>
      <c r="D109" s="139">
        <v>1020518</v>
      </c>
      <c r="E109" s="143" t="s">
        <v>1096</v>
      </c>
      <c r="F109" s="143">
        <v>7320</v>
      </c>
      <c r="G109" s="139" t="s">
        <v>104</v>
      </c>
      <c r="H109" s="139" t="s">
        <v>1060</v>
      </c>
      <c r="I109" s="142" t="s">
        <v>75</v>
      </c>
      <c r="J109" s="203" t="str">
        <f>+_xlfn.XLOOKUP(Tabla1[[#This Row],[COD. COLABORADOR]],'[1]Reg_PJ_IP (Bruto)'!$A:$A,'[1]Reg_PJ_IP (Bruto)'!$BL:$BL)</f>
        <v>ACREDITADA</v>
      </c>
    </row>
    <row r="110" spans="1:10" x14ac:dyDescent="0.3">
      <c r="A110" s="123" t="s">
        <v>55</v>
      </c>
      <c r="B110" s="124">
        <v>46054</v>
      </c>
      <c r="C110" s="139" t="s">
        <v>68</v>
      </c>
      <c r="D110" s="140">
        <v>1020482</v>
      </c>
      <c r="E110" s="143" t="s">
        <v>186</v>
      </c>
      <c r="F110" s="141">
        <v>7700</v>
      </c>
      <c r="G110" s="140" t="s">
        <v>130</v>
      </c>
      <c r="H110" s="139" t="s">
        <v>1044</v>
      </c>
      <c r="I110" s="142" t="s">
        <v>74</v>
      </c>
      <c r="J110" s="203" t="str">
        <f>+_xlfn.XLOOKUP(Tabla1[[#This Row],[COD. COLABORADOR]],'[1]Reg_PJ_IP (Bruto)'!$A:$A,'[1]Reg_PJ_IP (Bruto)'!$BL:$BL)</f>
        <v>ACREDITADA</v>
      </c>
    </row>
    <row r="111" spans="1:10" x14ac:dyDescent="0.3">
      <c r="A111" s="123" t="s">
        <v>55</v>
      </c>
      <c r="B111" s="126">
        <v>46069</v>
      </c>
      <c r="C111" s="139" t="s">
        <v>70</v>
      </c>
      <c r="D111" s="139">
        <v>1020478</v>
      </c>
      <c r="E111" s="139" t="s">
        <v>105</v>
      </c>
      <c r="F111" s="139">
        <v>7645</v>
      </c>
      <c r="G111" s="139" t="s">
        <v>1176</v>
      </c>
      <c r="H111" s="139" t="s">
        <v>1046</v>
      </c>
      <c r="I111" s="142" t="s">
        <v>74</v>
      </c>
      <c r="J111" s="203" t="str">
        <f>+_xlfn.XLOOKUP(Tabla1[[#This Row],[COD. COLABORADOR]],'[1]Reg_PJ_IP (Bruto)'!$A:$A,'[1]Reg_PJ_IP (Bruto)'!$BL:$BL)</f>
        <v>ACREDITADA</v>
      </c>
    </row>
    <row r="112" spans="1:10" x14ac:dyDescent="0.3">
      <c r="A112" s="123" t="s">
        <v>55</v>
      </c>
      <c r="B112" s="126">
        <v>46093</v>
      </c>
      <c r="C112" s="139" t="s">
        <v>68</v>
      </c>
      <c r="D112" s="139">
        <v>1020563</v>
      </c>
      <c r="E112" s="139" t="s">
        <v>1114</v>
      </c>
      <c r="F112" s="139">
        <v>6979</v>
      </c>
      <c r="G112" s="139" t="s">
        <v>1168</v>
      </c>
      <c r="H112" s="139" t="s">
        <v>1051</v>
      </c>
      <c r="I112" s="142" t="s">
        <v>74</v>
      </c>
      <c r="J112" s="203" t="str">
        <f>+_xlfn.XLOOKUP(Tabla1[[#This Row],[COD. COLABORADOR]],'[1]Reg_PJ_IP (Bruto)'!$A:$A,'[1]Reg_PJ_IP (Bruto)'!$BL:$BL)</f>
        <v>ACREDITADA</v>
      </c>
    </row>
    <row r="113" spans="1:10" x14ac:dyDescent="0.3">
      <c r="A113" s="123" t="s">
        <v>55</v>
      </c>
      <c r="B113" s="124">
        <v>46099</v>
      </c>
      <c r="C113" s="139" t="s">
        <v>68</v>
      </c>
      <c r="D113" s="139">
        <v>1020489</v>
      </c>
      <c r="E113" s="143" t="s">
        <v>174</v>
      </c>
      <c r="F113" s="143">
        <v>7700</v>
      </c>
      <c r="G113" s="139" t="s">
        <v>130</v>
      </c>
      <c r="H113" s="139" t="s">
        <v>1044</v>
      </c>
      <c r="I113" s="142" t="s">
        <v>74</v>
      </c>
      <c r="J113" s="203" t="str">
        <f>+_xlfn.XLOOKUP(Tabla1[[#This Row],[COD. COLABORADOR]],'[1]Reg_PJ_IP (Bruto)'!$A:$A,'[1]Reg_PJ_IP (Bruto)'!$BL:$BL)</f>
        <v>ACREDITADA</v>
      </c>
    </row>
    <row r="114" spans="1:10" x14ac:dyDescent="0.3">
      <c r="A114" s="123" t="s">
        <v>55</v>
      </c>
      <c r="B114" s="124">
        <v>46101</v>
      </c>
      <c r="C114" s="139" t="s">
        <v>70</v>
      </c>
      <c r="D114" s="139">
        <v>1020499</v>
      </c>
      <c r="E114" s="143" t="s">
        <v>1115</v>
      </c>
      <c r="F114" s="143">
        <v>7320</v>
      </c>
      <c r="G114" s="139" t="s">
        <v>104</v>
      </c>
      <c r="H114" s="139" t="s">
        <v>1060</v>
      </c>
      <c r="I114" s="142" t="s">
        <v>74</v>
      </c>
      <c r="J114" s="203" t="str">
        <f>+_xlfn.XLOOKUP(Tabla1[[#This Row],[COD. COLABORADOR]],'[1]Reg_PJ_IP (Bruto)'!$A:$A,'[1]Reg_PJ_IP (Bruto)'!$BL:$BL)</f>
        <v>ACREDITADA</v>
      </c>
    </row>
    <row r="115" spans="1:10" x14ac:dyDescent="0.3">
      <c r="A115" s="123" t="s">
        <v>55</v>
      </c>
      <c r="B115" s="124">
        <v>46106</v>
      </c>
      <c r="C115" s="139" t="s">
        <v>71</v>
      </c>
      <c r="D115" s="139">
        <v>1020518</v>
      </c>
      <c r="E115" s="143" t="s">
        <v>1096</v>
      </c>
      <c r="F115" s="143">
        <v>7320</v>
      </c>
      <c r="G115" s="139" t="s">
        <v>104</v>
      </c>
      <c r="H115" s="139" t="s">
        <v>1060</v>
      </c>
      <c r="I115" s="142" t="s">
        <v>71</v>
      </c>
      <c r="J115" s="203" t="str">
        <f>+_xlfn.XLOOKUP(Tabla1[[#This Row],[COD. COLABORADOR]],'[1]Reg_PJ_IP (Bruto)'!$A:$A,'[1]Reg_PJ_IP (Bruto)'!$BL:$BL)</f>
        <v>ACREDITADA</v>
      </c>
    </row>
    <row r="116" spans="1:10" x14ac:dyDescent="0.3">
      <c r="A116" s="123" t="s">
        <v>55</v>
      </c>
      <c r="B116" s="124">
        <v>46113</v>
      </c>
      <c r="C116" s="139" t="s">
        <v>68</v>
      </c>
      <c r="D116" s="139">
        <v>1020476</v>
      </c>
      <c r="E116" s="143" t="s">
        <v>131</v>
      </c>
      <c r="F116" s="143">
        <v>7320</v>
      </c>
      <c r="G116" s="139" t="s">
        <v>104</v>
      </c>
      <c r="H116" s="139" t="s">
        <v>1044</v>
      </c>
      <c r="I116" s="142" t="s">
        <v>74</v>
      </c>
      <c r="J116" s="203" t="str">
        <f>+_xlfn.XLOOKUP(Tabla1[[#This Row],[COD. COLABORADOR]],'[1]Reg_PJ_IP (Bruto)'!$A:$A,'[1]Reg_PJ_IP (Bruto)'!$BL:$BL)</f>
        <v>ACREDITADA</v>
      </c>
    </row>
    <row r="117" spans="1:10" x14ac:dyDescent="0.3">
      <c r="A117" s="123" t="s">
        <v>55</v>
      </c>
      <c r="B117" s="126">
        <v>46119</v>
      </c>
      <c r="C117" s="139" t="s">
        <v>68</v>
      </c>
      <c r="D117" s="139">
        <v>1020436</v>
      </c>
      <c r="E117" s="139" t="s">
        <v>185</v>
      </c>
      <c r="F117" s="139">
        <v>7160</v>
      </c>
      <c r="G117" s="139" t="s">
        <v>1424</v>
      </c>
      <c r="H117" s="139" t="s">
        <v>1046</v>
      </c>
      <c r="I117" s="142" t="s">
        <v>74</v>
      </c>
      <c r="J117" s="203" t="str">
        <f>+_xlfn.XLOOKUP(Tabla1[[#This Row],[COD. COLABORADOR]],'[1]Reg_PJ_IP (Bruto)'!$A:$A,'[1]Reg_PJ_IP (Bruto)'!$BL:$BL)</f>
        <v>ACREDITADA</v>
      </c>
    </row>
    <row r="118" spans="1:10" x14ac:dyDescent="0.3">
      <c r="A118" s="123" t="s">
        <v>55</v>
      </c>
      <c r="B118" s="126">
        <v>46121</v>
      </c>
      <c r="C118" s="139" t="s">
        <v>69</v>
      </c>
      <c r="D118" s="139">
        <v>1020456</v>
      </c>
      <c r="E118" s="143" t="s">
        <v>1116</v>
      </c>
      <c r="F118" s="139">
        <v>6915</v>
      </c>
      <c r="G118" s="139" t="s">
        <v>96</v>
      </c>
      <c r="H118" s="139" t="s">
        <v>1045</v>
      </c>
      <c r="I118" s="142" t="s">
        <v>74</v>
      </c>
      <c r="J118" s="203" t="str">
        <f>+_xlfn.XLOOKUP(Tabla1[[#This Row],[COD. COLABORADOR]],'[1]Reg_PJ_IP (Bruto)'!$A:$A,'[1]Reg_PJ_IP (Bruto)'!$BL:$BL)</f>
        <v>ACREDITADA</v>
      </c>
    </row>
    <row r="119" spans="1:10" x14ac:dyDescent="0.3">
      <c r="A119" s="123" t="s">
        <v>55</v>
      </c>
      <c r="B119" s="126">
        <v>46121</v>
      </c>
      <c r="C119" s="139" t="s">
        <v>69</v>
      </c>
      <c r="D119" s="139">
        <v>1020476</v>
      </c>
      <c r="E119" s="143" t="s">
        <v>131</v>
      </c>
      <c r="F119" s="139">
        <v>7320</v>
      </c>
      <c r="G119" s="139" t="s">
        <v>104</v>
      </c>
      <c r="H119" s="139" t="s">
        <v>1044</v>
      </c>
      <c r="I119" s="142" t="s">
        <v>74</v>
      </c>
      <c r="J119" s="203" t="str">
        <f>+_xlfn.XLOOKUP(Tabla1[[#This Row],[COD. COLABORADOR]],'[1]Reg_PJ_IP (Bruto)'!$A:$A,'[1]Reg_PJ_IP (Bruto)'!$BL:$BL)</f>
        <v>ACREDITADA</v>
      </c>
    </row>
    <row r="120" spans="1:10" x14ac:dyDescent="0.3">
      <c r="A120" s="123" t="s">
        <v>55</v>
      </c>
      <c r="B120" s="124">
        <v>46143</v>
      </c>
      <c r="C120" s="139" t="s">
        <v>69</v>
      </c>
      <c r="D120" s="139">
        <v>1020499</v>
      </c>
      <c r="E120" s="143" t="s">
        <v>1115</v>
      </c>
      <c r="F120" s="143">
        <v>7320</v>
      </c>
      <c r="G120" s="139" t="s">
        <v>104</v>
      </c>
      <c r="H120" s="139" t="s">
        <v>1060</v>
      </c>
      <c r="I120" s="142" t="s">
        <v>74</v>
      </c>
      <c r="J120" s="203" t="str">
        <f>+_xlfn.XLOOKUP(Tabla1[[#This Row],[COD. COLABORADOR]],'[1]Reg_PJ_IP (Bruto)'!$A:$A,'[1]Reg_PJ_IP (Bruto)'!$BL:$BL)</f>
        <v>ACREDITADA</v>
      </c>
    </row>
    <row r="121" spans="1:10" x14ac:dyDescent="0.3">
      <c r="A121" s="123" t="s">
        <v>55</v>
      </c>
      <c r="B121" s="126">
        <v>46147</v>
      </c>
      <c r="C121" s="139" t="s">
        <v>69</v>
      </c>
      <c r="D121" s="139">
        <v>1020504</v>
      </c>
      <c r="E121" s="139" t="s">
        <v>1138</v>
      </c>
      <c r="F121" s="139">
        <v>7320</v>
      </c>
      <c r="G121" s="139" t="s">
        <v>104</v>
      </c>
      <c r="H121" s="139" t="s">
        <v>1139</v>
      </c>
      <c r="I121" s="142" t="s">
        <v>74</v>
      </c>
      <c r="J121" s="203" t="str">
        <f>+_xlfn.XLOOKUP(Tabla1[[#This Row],[COD. COLABORADOR]],'[1]Reg_PJ_IP (Bruto)'!$A:$A,'[1]Reg_PJ_IP (Bruto)'!$BL:$BL)</f>
        <v>ACREDITADA</v>
      </c>
    </row>
    <row r="122" spans="1:10" x14ac:dyDescent="0.3">
      <c r="A122" s="123" t="s">
        <v>55</v>
      </c>
      <c r="B122" s="124">
        <v>46149</v>
      </c>
      <c r="C122" s="139" t="s">
        <v>70</v>
      </c>
      <c r="D122" s="139">
        <v>1020533</v>
      </c>
      <c r="E122" s="143" t="s">
        <v>1166</v>
      </c>
      <c r="F122" s="143">
        <v>6915</v>
      </c>
      <c r="G122" s="139" t="s">
        <v>96</v>
      </c>
      <c r="H122" s="139" t="s">
        <v>1060</v>
      </c>
      <c r="I122" s="142" t="s">
        <v>75</v>
      </c>
      <c r="J122" s="203" t="str">
        <f>+_xlfn.XLOOKUP(Tabla1[[#This Row],[COD. COLABORADOR]],'[1]Reg_PJ_IP (Bruto)'!$A:$A,'[1]Reg_PJ_IP (Bruto)'!$BL:$BL)</f>
        <v>ACREDITADA</v>
      </c>
    </row>
    <row r="123" spans="1:10" x14ac:dyDescent="0.3">
      <c r="A123" s="123" t="s">
        <v>55</v>
      </c>
      <c r="B123" s="124">
        <v>46161</v>
      </c>
      <c r="C123" s="139" t="s">
        <v>68</v>
      </c>
      <c r="D123" s="139">
        <v>1020482</v>
      </c>
      <c r="E123" s="143" t="s">
        <v>186</v>
      </c>
      <c r="F123" s="141">
        <v>7700</v>
      </c>
      <c r="G123" s="139" t="s">
        <v>130</v>
      </c>
      <c r="H123" s="139" t="s">
        <v>1044</v>
      </c>
      <c r="I123" s="142" t="s">
        <v>74</v>
      </c>
      <c r="J123" s="203" t="str">
        <f>+_xlfn.XLOOKUP(Tabla1[[#This Row],[COD. COLABORADOR]],'[1]Reg_PJ_IP (Bruto)'!$A:$A,'[1]Reg_PJ_IP (Bruto)'!$BL:$BL)</f>
        <v>ACREDITADA</v>
      </c>
    </row>
    <row r="124" spans="1:10" x14ac:dyDescent="0.3">
      <c r="A124" s="123" t="s">
        <v>55</v>
      </c>
      <c r="B124" s="126">
        <v>46171</v>
      </c>
      <c r="C124" s="139" t="s">
        <v>71</v>
      </c>
      <c r="D124" s="139">
        <v>1020445</v>
      </c>
      <c r="E124" s="139" t="s">
        <v>1155</v>
      </c>
      <c r="F124" s="139">
        <v>6979</v>
      </c>
      <c r="G124" s="139" t="s">
        <v>1168</v>
      </c>
      <c r="H124" s="139" t="s">
        <v>1051</v>
      </c>
      <c r="I124" s="142" t="s">
        <v>71</v>
      </c>
      <c r="J124" s="203" t="str">
        <f>+_xlfn.XLOOKUP(Tabla1[[#This Row],[COD. COLABORADOR]],'[1]Reg_PJ_IP (Bruto)'!$A:$A,'[1]Reg_PJ_IP (Bruto)'!$BL:$BL)</f>
        <v>ACREDITADA</v>
      </c>
    </row>
    <row r="125" spans="1:10" x14ac:dyDescent="0.3">
      <c r="A125" s="123" t="s">
        <v>55</v>
      </c>
      <c r="B125" s="126">
        <v>46181</v>
      </c>
      <c r="C125" s="139" t="s">
        <v>70</v>
      </c>
      <c r="D125" s="139">
        <v>1020455</v>
      </c>
      <c r="E125" s="139" t="s">
        <v>1167</v>
      </c>
      <c r="F125" s="140">
        <v>4250</v>
      </c>
      <c r="G125" s="139" t="s">
        <v>100</v>
      </c>
      <c r="H125" s="139" t="s">
        <v>1052</v>
      </c>
      <c r="I125" s="142" t="s">
        <v>74</v>
      </c>
      <c r="J125" s="203" t="str">
        <f>+_xlfn.XLOOKUP(Tabla1[[#This Row],[COD. COLABORADOR]],'[1]Reg_PJ_IP (Bruto)'!$A:$A,'[1]Reg_PJ_IP (Bruto)'!$BL:$BL)</f>
        <v>ACREDITADA</v>
      </c>
    </row>
    <row r="126" spans="1:10" x14ac:dyDescent="0.3">
      <c r="A126" s="123" t="s">
        <v>55</v>
      </c>
      <c r="B126" s="124">
        <v>46188</v>
      </c>
      <c r="C126" s="139" t="s">
        <v>68</v>
      </c>
      <c r="D126" s="139">
        <v>1020489</v>
      </c>
      <c r="E126" s="143" t="s">
        <v>174</v>
      </c>
      <c r="F126" s="141">
        <v>7700</v>
      </c>
      <c r="G126" s="139" t="s">
        <v>130</v>
      </c>
      <c r="H126" s="139" t="s">
        <v>1044</v>
      </c>
      <c r="I126" s="142" t="s">
        <v>74</v>
      </c>
      <c r="J126" s="203" t="str">
        <f>+_xlfn.XLOOKUP(Tabla1[[#This Row],[COD. COLABORADOR]],'[1]Reg_PJ_IP (Bruto)'!$A:$A,'[1]Reg_PJ_IP (Bruto)'!$BL:$BL)</f>
        <v>ACREDITADA</v>
      </c>
    </row>
    <row r="127" spans="1:10" x14ac:dyDescent="0.3">
      <c r="A127" s="125" t="s">
        <v>55</v>
      </c>
      <c r="B127" s="124">
        <v>46196</v>
      </c>
      <c r="C127" s="139" t="s">
        <v>70</v>
      </c>
      <c r="D127" s="139">
        <v>1020489</v>
      </c>
      <c r="E127" s="143" t="s">
        <v>174</v>
      </c>
      <c r="F127" s="143">
        <v>7700</v>
      </c>
      <c r="G127" s="139" t="s">
        <v>130</v>
      </c>
      <c r="H127" s="139" t="s">
        <v>1044</v>
      </c>
      <c r="I127" s="142" t="s">
        <v>74</v>
      </c>
      <c r="J127" s="203" t="str">
        <f>+_xlfn.XLOOKUP(Tabla1[[#This Row],[COD. COLABORADOR]],'[1]Reg_PJ_IP (Bruto)'!$A:$A,'[1]Reg_PJ_IP (Bruto)'!$BL:$BL)</f>
        <v>ACREDITADA</v>
      </c>
    </row>
    <row r="128" spans="1:10" x14ac:dyDescent="0.3">
      <c r="A128" s="123" t="s">
        <v>55</v>
      </c>
      <c r="B128" s="126">
        <v>46205</v>
      </c>
      <c r="C128" s="139" t="s">
        <v>70</v>
      </c>
      <c r="D128" s="139">
        <v>1020523</v>
      </c>
      <c r="E128" s="143" t="s">
        <v>1007</v>
      </c>
      <c r="F128" s="139">
        <v>6915</v>
      </c>
      <c r="G128" s="139" t="s">
        <v>96</v>
      </c>
      <c r="H128" s="139" t="s">
        <v>1060</v>
      </c>
      <c r="I128" s="142" t="s">
        <v>75</v>
      </c>
      <c r="J128" s="203" t="str">
        <f>+_xlfn.XLOOKUP(Tabla1[[#This Row],[COD. COLABORADOR]],'[1]Reg_PJ_IP (Bruto)'!$A:$A,'[1]Reg_PJ_IP (Bruto)'!$BL:$BL)</f>
        <v>ACREDITADA</v>
      </c>
    </row>
    <row r="129" spans="1:10" x14ac:dyDescent="0.3">
      <c r="A129" s="123" t="s">
        <v>55</v>
      </c>
      <c r="B129" s="126">
        <v>46206</v>
      </c>
      <c r="C129" s="139" t="s">
        <v>70</v>
      </c>
      <c r="D129" s="139">
        <v>1020452</v>
      </c>
      <c r="E129" s="139" t="s">
        <v>1180</v>
      </c>
      <c r="F129" s="139">
        <v>6979</v>
      </c>
      <c r="G129" s="139" t="s">
        <v>1168</v>
      </c>
      <c r="H129" s="139" t="s">
        <v>1051</v>
      </c>
      <c r="I129" s="142" t="s">
        <v>75</v>
      </c>
      <c r="J129" s="203" t="str">
        <f>+_xlfn.XLOOKUP(Tabla1[[#This Row],[COD. COLABORADOR]],'[1]Reg_PJ_IP (Bruto)'!$A:$A,'[1]Reg_PJ_IP (Bruto)'!$BL:$BL)</f>
        <v>ACREDITADA</v>
      </c>
    </row>
    <row r="130" spans="1:10" x14ac:dyDescent="0.3">
      <c r="A130" s="123" t="s">
        <v>55</v>
      </c>
      <c r="B130" s="225">
        <v>46212</v>
      </c>
      <c r="C130" s="139" t="s">
        <v>70</v>
      </c>
      <c r="D130" s="139">
        <v>1020489</v>
      </c>
      <c r="E130" s="140" t="s">
        <v>174</v>
      </c>
      <c r="F130" s="139">
        <v>7700</v>
      </c>
      <c r="G130" s="139" t="s">
        <v>130</v>
      </c>
      <c r="H130" s="139" t="s">
        <v>1044</v>
      </c>
      <c r="I130" s="142" t="s">
        <v>74</v>
      </c>
      <c r="J130" s="203" t="str">
        <f>+_xlfn.XLOOKUP(Tabla1[[#This Row],[COD. COLABORADOR]],'[1]Reg_PJ_IP (Bruto)'!$A:$A,'[1]Reg_PJ_IP (Bruto)'!$BL:$BL)</f>
        <v>ACREDITADA</v>
      </c>
    </row>
    <row r="131" spans="1:10" x14ac:dyDescent="0.3">
      <c r="A131" s="123" t="s">
        <v>55</v>
      </c>
      <c r="B131" s="126">
        <v>46224</v>
      </c>
      <c r="C131" s="139" t="s">
        <v>70</v>
      </c>
      <c r="D131" s="139">
        <v>1020446</v>
      </c>
      <c r="E131" s="143" t="s">
        <v>234</v>
      </c>
      <c r="F131" s="139">
        <v>7320</v>
      </c>
      <c r="G131" s="139" t="s">
        <v>104</v>
      </c>
      <c r="H131" s="139" t="s">
        <v>1045</v>
      </c>
      <c r="I131" s="142" t="s">
        <v>74</v>
      </c>
      <c r="J131" s="203" t="str">
        <f>+_xlfn.XLOOKUP(Tabla1[[#This Row],[COD. COLABORADOR]],'[1]Reg_PJ_IP (Bruto)'!$A:$A,'[1]Reg_PJ_IP (Bruto)'!$BL:$BL)</f>
        <v>ACREDITADA</v>
      </c>
    </row>
    <row r="132" spans="1:10" x14ac:dyDescent="0.3">
      <c r="A132" s="123" t="s">
        <v>49</v>
      </c>
      <c r="B132" s="126">
        <v>45722</v>
      </c>
      <c r="C132" s="139" t="s">
        <v>70</v>
      </c>
      <c r="D132" s="140">
        <v>1090691</v>
      </c>
      <c r="E132" s="139" t="s">
        <v>135</v>
      </c>
      <c r="F132" s="140">
        <v>7036</v>
      </c>
      <c r="G132" s="140" t="s">
        <v>1427</v>
      </c>
      <c r="H132" s="139" t="s">
        <v>1046</v>
      </c>
      <c r="I132" s="142" t="s">
        <v>75</v>
      </c>
      <c r="J132" s="203" t="str">
        <f>+_xlfn.XLOOKUP(Tabla1[[#This Row],[COD. COLABORADOR]],'[1]Reg_PJ_IP (Bruto)'!$A:$A,'[1]Reg_PJ_IP (Bruto)'!$BL:$BL)</f>
        <v>ACREDITADA</v>
      </c>
    </row>
    <row r="133" spans="1:10" x14ac:dyDescent="0.3">
      <c r="A133" s="123" t="s">
        <v>49</v>
      </c>
      <c r="B133" s="126">
        <v>44621</v>
      </c>
      <c r="C133" s="139" t="s">
        <v>66</v>
      </c>
      <c r="D133" s="139">
        <v>1090537</v>
      </c>
      <c r="E133" s="143" t="s">
        <v>266</v>
      </c>
      <c r="F133" s="139">
        <v>6971</v>
      </c>
      <c r="G133" s="139" t="s">
        <v>178</v>
      </c>
      <c r="H133" s="139" t="s">
        <v>1047</v>
      </c>
      <c r="I133" s="142" t="s">
        <v>74</v>
      </c>
      <c r="J133" s="203" t="str">
        <f>+_xlfn.XLOOKUP(Tabla1[[#This Row],[COD. COLABORADOR]],'[1]Reg_PJ_IP (Bruto)'!$A:$A,'[1]Reg_PJ_IP (Bruto)'!$BL:$BL)</f>
        <v>ACREDITADA</v>
      </c>
    </row>
    <row r="134" spans="1:10" x14ac:dyDescent="0.3">
      <c r="A134" s="123" t="s">
        <v>49</v>
      </c>
      <c r="B134" s="126">
        <v>44621</v>
      </c>
      <c r="C134" s="139" t="s">
        <v>66</v>
      </c>
      <c r="D134" s="139">
        <v>1090518</v>
      </c>
      <c r="E134" s="143" t="s">
        <v>239</v>
      </c>
      <c r="F134" s="149">
        <v>7036</v>
      </c>
      <c r="G134" s="139" t="s">
        <v>1427</v>
      </c>
      <c r="H134" s="139" t="s">
        <v>1046</v>
      </c>
      <c r="I134" s="142" t="s">
        <v>75</v>
      </c>
      <c r="J134" s="203" t="str">
        <f>+_xlfn.XLOOKUP(Tabla1[[#This Row],[COD. COLABORADOR]],'[1]Reg_PJ_IP (Bruto)'!$A:$A,'[1]Reg_PJ_IP (Bruto)'!$BL:$BL)</f>
        <v>ACREDITADA</v>
      </c>
    </row>
    <row r="135" spans="1:10" x14ac:dyDescent="0.3">
      <c r="A135" s="123" t="s">
        <v>49</v>
      </c>
      <c r="B135" s="126">
        <v>44621</v>
      </c>
      <c r="C135" s="139" t="s">
        <v>66</v>
      </c>
      <c r="D135" s="139">
        <v>1090579</v>
      </c>
      <c r="E135" s="139" t="s">
        <v>240</v>
      </c>
      <c r="F135" s="139">
        <v>7727</v>
      </c>
      <c r="G135" s="139" t="s">
        <v>241</v>
      </c>
      <c r="H135" s="139" t="s">
        <v>1057</v>
      </c>
      <c r="I135" s="142" t="s">
        <v>75</v>
      </c>
      <c r="J135" s="203" t="str">
        <f>+_xlfn.XLOOKUP(Tabla1[[#This Row],[COD. COLABORADOR]],'[1]Reg_PJ_IP (Bruto)'!$A:$A,'[1]Reg_PJ_IP (Bruto)'!$BL:$BL)</f>
        <v>ACREDITADA</v>
      </c>
    </row>
    <row r="136" spans="1:10" x14ac:dyDescent="0.3">
      <c r="A136" s="123" t="s">
        <v>49</v>
      </c>
      <c r="B136" s="126">
        <v>44652</v>
      </c>
      <c r="C136" s="139" t="s">
        <v>66</v>
      </c>
      <c r="D136" s="139">
        <v>1090459</v>
      </c>
      <c r="E136" s="143" t="s">
        <v>712</v>
      </c>
      <c r="F136" s="146">
        <v>7388</v>
      </c>
      <c r="G136" s="139" t="s">
        <v>1428</v>
      </c>
      <c r="H136" s="139" t="s">
        <v>1046</v>
      </c>
      <c r="I136" s="142" t="s">
        <v>74</v>
      </c>
      <c r="J136" s="203" t="str">
        <f>+_xlfn.XLOOKUP(Tabla1[[#This Row],[COD. COLABORADOR]],'[1]Reg_PJ_IP (Bruto)'!$A:$A,'[1]Reg_PJ_IP (Bruto)'!$BL:$BL)</f>
        <v>ACREDITADA</v>
      </c>
    </row>
    <row r="137" spans="1:10" x14ac:dyDescent="0.3">
      <c r="A137" s="123" t="s">
        <v>49</v>
      </c>
      <c r="B137" s="126">
        <v>44652</v>
      </c>
      <c r="C137" s="139" t="s">
        <v>66</v>
      </c>
      <c r="D137" s="139">
        <v>1090618</v>
      </c>
      <c r="E137" s="143" t="s">
        <v>242</v>
      </c>
      <c r="F137" s="146">
        <v>7473</v>
      </c>
      <c r="G137" s="139" t="s">
        <v>1173</v>
      </c>
      <c r="H137" s="139" t="s">
        <v>1047</v>
      </c>
      <c r="I137" s="142" t="s">
        <v>75</v>
      </c>
      <c r="J137" s="203" t="str">
        <f>+_xlfn.XLOOKUP(Tabla1[[#This Row],[COD. COLABORADOR]],'[1]Reg_PJ_IP (Bruto)'!$A:$A,'[1]Reg_PJ_IP (Bruto)'!$BL:$BL)</f>
        <v>ACREDITADA</v>
      </c>
    </row>
    <row r="138" spans="1:10" x14ac:dyDescent="0.3">
      <c r="A138" s="123" t="s">
        <v>49</v>
      </c>
      <c r="B138" s="126">
        <v>44652</v>
      </c>
      <c r="C138" s="139" t="s">
        <v>66</v>
      </c>
      <c r="D138" s="139">
        <v>1090622</v>
      </c>
      <c r="E138" s="143" t="s">
        <v>713</v>
      </c>
      <c r="F138" s="139">
        <v>7473</v>
      </c>
      <c r="G138" s="139" t="s">
        <v>1173</v>
      </c>
      <c r="H138" s="139" t="s">
        <v>1058</v>
      </c>
      <c r="I138" s="142" t="s">
        <v>74</v>
      </c>
      <c r="J138" s="203" t="str">
        <f>+_xlfn.XLOOKUP(Tabla1[[#This Row],[COD. COLABORADOR]],'[1]Reg_PJ_IP (Bruto)'!$A:$A,'[1]Reg_PJ_IP (Bruto)'!$BL:$BL)</f>
        <v>ACREDITADA</v>
      </c>
    </row>
    <row r="139" spans="1:10" x14ac:dyDescent="0.3">
      <c r="A139" s="123" t="s">
        <v>49</v>
      </c>
      <c r="B139" s="124">
        <v>44652</v>
      </c>
      <c r="C139" s="139" t="s">
        <v>66</v>
      </c>
      <c r="D139" s="139">
        <v>1090663</v>
      </c>
      <c r="E139" s="143" t="s">
        <v>243</v>
      </c>
      <c r="F139" s="143">
        <v>4250</v>
      </c>
      <c r="G139" s="139" t="s">
        <v>100</v>
      </c>
      <c r="H139" s="139" t="s">
        <v>1051</v>
      </c>
      <c r="I139" s="142" t="s">
        <v>75</v>
      </c>
      <c r="J139" s="203" t="str">
        <f>+_xlfn.XLOOKUP(Tabla1[[#This Row],[COD. COLABORADOR]],'[1]Reg_PJ_IP (Bruto)'!$A:$A,'[1]Reg_PJ_IP (Bruto)'!$BL:$BL)</f>
        <v>ACREDITADA</v>
      </c>
    </row>
    <row r="140" spans="1:10" x14ac:dyDescent="0.3">
      <c r="A140" s="123" t="s">
        <v>49</v>
      </c>
      <c r="B140" s="124">
        <v>44652</v>
      </c>
      <c r="C140" s="139" t="s">
        <v>66</v>
      </c>
      <c r="D140" s="139">
        <v>1090344</v>
      </c>
      <c r="E140" s="143" t="s">
        <v>987</v>
      </c>
      <c r="F140" s="143">
        <v>7160</v>
      </c>
      <c r="G140" s="139" t="s">
        <v>1424</v>
      </c>
      <c r="H140" s="139" t="s">
        <v>1062</v>
      </c>
      <c r="I140" s="142" t="s">
        <v>74</v>
      </c>
      <c r="J140" s="203" t="str">
        <f>+_xlfn.XLOOKUP(Tabla1[[#This Row],[COD. COLABORADOR]],'[1]Reg_PJ_IP (Bruto)'!$A:$A,'[1]Reg_PJ_IP (Bruto)'!$BL:$BL)</f>
        <v>ACREDITADA</v>
      </c>
    </row>
    <row r="141" spans="1:10" x14ac:dyDescent="0.3">
      <c r="A141" s="123" t="s">
        <v>49</v>
      </c>
      <c r="B141" s="126">
        <v>44682</v>
      </c>
      <c r="C141" s="139" t="s">
        <v>66</v>
      </c>
      <c r="D141" s="139">
        <v>1090623</v>
      </c>
      <c r="E141" s="143" t="s">
        <v>247</v>
      </c>
      <c r="F141" s="139">
        <v>6866</v>
      </c>
      <c r="G141" s="139" t="s">
        <v>1209</v>
      </c>
      <c r="H141" s="139" t="s">
        <v>1047</v>
      </c>
      <c r="I141" s="142" t="s">
        <v>75</v>
      </c>
      <c r="J141" s="203" t="str">
        <f>+_xlfn.XLOOKUP(Tabla1[[#This Row],[COD. COLABORADOR]],'[1]Reg_PJ_IP (Bruto)'!$A:$A,'[1]Reg_PJ_IP (Bruto)'!$BL:$BL)</f>
        <v>ACREDITADA</v>
      </c>
    </row>
    <row r="142" spans="1:10" x14ac:dyDescent="0.3">
      <c r="A142" s="123" t="s">
        <v>49</v>
      </c>
      <c r="B142" s="124">
        <v>44682</v>
      </c>
      <c r="C142" s="139" t="s">
        <v>66</v>
      </c>
      <c r="D142" s="139">
        <v>1090561</v>
      </c>
      <c r="E142" s="143" t="s">
        <v>246</v>
      </c>
      <c r="F142" s="143">
        <v>7388</v>
      </c>
      <c r="G142" s="139" t="s">
        <v>1428</v>
      </c>
      <c r="H142" s="139" t="s">
        <v>1046</v>
      </c>
      <c r="I142" s="142" t="s">
        <v>75</v>
      </c>
      <c r="J142" s="203" t="str">
        <f>+_xlfn.XLOOKUP(Tabla1[[#This Row],[COD. COLABORADOR]],'[1]Reg_PJ_IP (Bruto)'!$A:$A,'[1]Reg_PJ_IP (Bruto)'!$BL:$BL)</f>
        <v>ACREDITADA</v>
      </c>
    </row>
    <row r="143" spans="1:10" x14ac:dyDescent="0.3">
      <c r="A143" s="123" t="s">
        <v>49</v>
      </c>
      <c r="B143" s="124">
        <v>44682</v>
      </c>
      <c r="C143" s="139" t="s">
        <v>66</v>
      </c>
      <c r="D143" s="139">
        <v>1090424</v>
      </c>
      <c r="E143" s="143" t="s">
        <v>245</v>
      </c>
      <c r="F143" s="143">
        <v>6905</v>
      </c>
      <c r="G143" s="139" t="s">
        <v>1429</v>
      </c>
      <c r="H143" s="139" t="s">
        <v>1050</v>
      </c>
      <c r="I143" s="142" t="s">
        <v>75</v>
      </c>
      <c r="J143" s="203" t="str">
        <f>+_xlfn.XLOOKUP(Tabla1[[#This Row],[COD. COLABORADOR]],'[1]Reg_PJ_IP (Bruto)'!$A:$A,'[1]Reg_PJ_IP (Bruto)'!$BL:$BL)</f>
        <v>ACREDITADA</v>
      </c>
    </row>
    <row r="144" spans="1:10" x14ac:dyDescent="0.3">
      <c r="A144" s="123" t="s">
        <v>49</v>
      </c>
      <c r="B144" s="124">
        <v>44682</v>
      </c>
      <c r="C144" s="139" t="s">
        <v>66</v>
      </c>
      <c r="D144" s="139">
        <v>1090320</v>
      </c>
      <c r="E144" s="141" t="s">
        <v>244</v>
      </c>
      <c r="F144" s="143">
        <v>4400</v>
      </c>
      <c r="G144" s="139" t="s">
        <v>1221</v>
      </c>
      <c r="H144" s="139" t="s">
        <v>1046</v>
      </c>
      <c r="I144" s="142" t="s">
        <v>75</v>
      </c>
      <c r="J144" s="203" t="str">
        <f>+_xlfn.XLOOKUP(Tabla1[[#This Row],[COD. COLABORADOR]],'[1]Reg_PJ_IP (Bruto)'!$A:$A,'[1]Reg_PJ_IP (Bruto)'!$BL:$BL)</f>
        <v>ACREDITADA</v>
      </c>
    </row>
    <row r="145" spans="1:10" x14ac:dyDescent="0.3">
      <c r="A145" s="123" t="s">
        <v>49</v>
      </c>
      <c r="B145" s="124">
        <v>44713</v>
      </c>
      <c r="C145" s="139" t="s">
        <v>66</v>
      </c>
      <c r="D145" s="139">
        <v>1090570</v>
      </c>
      <c r="E145" s="143" t="s">
        <v>251</v>
      </c>
      <c r="F145" s="143">
        <v>7379</v>
      </c>
      <c r="G145" s="139" t="s">
        <v>132</v>
      </c>
      <c r="H145" s="139" t="s">
        <v>1046</v>
      </c>
      <c r="I145" s="142" t="s">
        <v>75</v>
      </c>
      <c r="J145" s="203" t="str">
        <f>+_xlfn.XLOOKUP(Tabla1[[#This Row],[COD. COLABORADOR]],'[1]Reg_PJ_IP (Bruto)'!$A:$A,'[1]Reg_PJ_IP (Bruto)'!$BL:$BL)</f>
        <v>ACREDITADA</v>
      </c>
    </row>
    <row r="146" spans="1:10" x14ac:dyDescent="0.3">
      <c r="A146" s="123" t="s">
        <v>49</v>
      </c>
      <c r="B146" s="124">
        <v>44713</v>
      </c>
      <c r="C146" s="139" t="s">
        <v>66</v>
      </c>
      <c r="D146" s="139">
        <v>1090584</v>
      </c>
      <c r="E146" s="143" t="s">
        <v>252</v>
      </c>
      <c r="F146" s="143">
        <v>7388</v>
      </c>
      <c r="G146" s="139" t="s">
        <v>1428</v>
      </c>
      <c r="H146" s="139" t="s">
        <v>1046</v>
      </c>
      <c r="I146" s="142" t="s">
        <v>75</v>
      </c>
      <c r="J146" s="203" t="str">
        <f>+_xlfn.XLOOKUP(Tabla1[[#This Row],[COD. COLABORADOR]],'[1]Reg_PJ_IP (Bruto)'!$A:$A,'[1]Reg_PJ_IP (Bruto)'!$BL:$BL)</f>
        <v>ACREDITADA</v>
      </c>
    </row>
    <row r="147" spans="1:10" x14ac:dyDescent="0.3">
      <c r="A147" s="123" t="s">
        <v>49</v>
      </c>
      <c r="B147" s="124">
        <v>44713</v>
      </c>
      <c r="C147" s="139" t="s">
        <v>66</v>
      </c>
      <c r="D147" s="139">
        <v>1090457</v>
      </c>
      <c r="E147" s="143" t="s">
        <v>249</v>
      </c>
      <c r="F147" s="143">
        <v>7388</v>
      </c>
      <c r="G147" s="139" t="s">
        <v>1428</v>
      </c>
      <c r="H147" s="139" t="s">
        <v>1046</v>
      </c>
      <c r="I147" s="142" t="s">
        <v>75</v>
      </c>
      <c r="J147" s="203" t="str">
        <f>+_xlfn.XLOOKUP(Tabla1[[#This Row],[COD. COLABORADOR]],'[1]Reg_PJ_IP (Bruto)'!$A:$A,'[1]Reg_PJ_IP (Bruto)'!$BL:$BL)</f>
        <v>ACREDITADA</v>
      </c>
    </row>
    <row r="148" spans="1:10" x14ac:dyDescent="0.3">
      <c r="A148" s="123" t="s">
        <v>49</v>
      </c>
      <c r="B148" s="124">
        <v>44713</v>
      </c>
      <c r="C148" s="139" t="s">
        <v>66</v>
      </c>
      <c r="D148" s="139">
        <v>1090580</v>
      </c>
      <c r="E148" s="143" t="s">
        <v>180</v>
      </c>
      <c r="F148" s="143">
        <v>7388</v>
      </c>
      <c r="G148" s="139" t="s">
        <v>1428</v>
      </c>
      <c r="H148" s="139" t="s">
        <v>1046</v>
      </c>
      <c r="I148" s="142" t="s">
        <v>75</v>
      </c>
      <c r="J148" s="203" t="str">
        <f>+_xlfn.XLOOKUP(Tabla1[[#This Row],[COD. COLABORADOR]],'[1]Reg_PJ_IP (Bruto)'!$A:$A,'[1]Reg_PJ_IP (Bruto)'!$BL:$BL)</f>
        <v>ACREDITADA</v>
      </c>
    </row>
    <row r="149" spans="1:10" x14ac:dyDescent="0.3">
      <c r="A149" s="123" t="s">
        <v>49</v>
      </c>
      <c r="B149" s="124">
        <v>44713</v>
      </c>
      <c r="C149" s="139" t="s">
        <v>66</v>
      </c>
      <c r="D149" s="139">
        <v>1090592</v>
      </c>
      <c r="E149" s="143" t="s">
        <v>254</v>
      </c>
      <c r="F149" s="143">
        <v>7388</v>
      </c>
      <c r="G149" s="139" t="s">
        <v>1428</v>
      </c>
      <c r="H149" s="139" t="s">
        <v>1044</v>
      </c>
      <c r="I149" s="142" t="s">
        <v>75</v>
      </c>
      <c r="J149" s="203" t="str">
        <f>+_xlfn.XLOOKUP(Tabla1[[#This Row],[COD. COLABORADOR]],'[1]Reg_PJ_IP (Bruto)'!$A:$A,'[1]Reg_PJ_IP (Bruto)'!$BL:$BL)</f>
        <v>ACREDITADA</v>
      </c>
    </row>
    <row r="150" spans="1:10" x14ac:dyDescent="0.3">
      <c r="A150" s="123" t="s">
        <v>49</v>
      </c>
      <c r="B150" s="124">
        <v>44713</v>
      </c>
      <c r="C150" s="139" t="s">
        <v>66</v>
      </c>
      <c r="D150" s="139">
        <v>1090590</v>
      </c>
      <c r="E150" s="143" t="s">
        <v>253</v>
      </c>
      <c r="F150" s="143">
        <v>7388</v>
      </c>
      <c r="G150" s="139" t="s">
        <v>1428</v>
      </c>
      <c r="H150" s="139" t="s">
        <v>1047</v>
      </c>
      <c r="I150" s="142" t="s">
        <v>75</v>
      </c>
      <c r="J150" s="203" t="str">
        <f>+_xlfn.XLOOKUP(Tabla1[[#This Row],[COD. COLABORADOR]],'[1]Reg_PJ_IP (Bruto)'!$A:$A,'[1]Reg_PJ_IP (Bruto)'!$BL:$BL)</f>
        <v>ACREDITADA</v>
      </c>
    </row>
    <row r="151" spans="1:10" x14ac:dyDescent="0.3">
      <c r="A151" s="123" t="s">
        <v>49</v>
      </c>
      <c r="B151" s="124">
        <v>44713</v>
      </c>
      <c r="C151" s="139" t="s">
        <v>66</v>
      </c>
      <c r="D151" s="139">
        <v>1090315</v>
      </c>
      <c r="E151" s="143" t="s">
        <v>248</v>
      </c>
      <c r="F151" s="143">
        <v>6905</v>
      </c>
      <c r="G151" s="139" t="s">
        <v>1429</v>
      </c>
      <c r="H151" s="139" t="s">
        <v>1046</v>
      </c>
      <c r="I151" s="142" t="s">
        <v>75</v>
      </c>
      <c r="J151" s="203" t="str">
        <f>+_xlfn.XLOOKUP(Tabla1[[#This Row],[COD. COLABORADOR]],'[1]Reg_PJ_IP (Bruto)'!$A:$A,'[1]Reg_PJ_IP (Bruto)'!$BL:$BL)</f>
        <v>ACREDITADA</v>
      </c>
    </row>
    <row r="152" spans="1:10" x14ac:dyDescent="0.3">
      <c r="A152" s="123" t="s">
        <v>49</v>
      </c>
      <c r="B152" s="124">
        <v>44713</v>
      </c>
      <c r="C152" s="139" t="s">
        <v>66</v>
      </c>
      <c r="D152" s="139">
        <v>1090674</v>
      </c>
      <c r="E152" s="143" t="s">
        <v>255</v>
      </c>
      <c r="F152" s="143">
        <v>6979</v>
      </c>
      <c r="G152" s="139" t="s">
        <v>1168</v>
      </c>
      <c r="H152" s="139" t="s">
        <v>1049</v>
      </c>
      <c r="I152" s="142" t="s">
        <v>75</v>
      </c>
      <c r="J152" s="203" t="str">
        <f>+_xlfn.XLOOKUP(Tabla1[[#This Row],[COD. COLABORADOR]],'[1]Reg_PJ_IP (Bruto)'!$A:$A,'[1]Reg_PJ_IP (Bruto)'!$BL:$BL)</f>
        <v>ACREDITADA</v>
      </c>
    </row>
    <row r="153" spans="1:10" x14ac:dyDescent="0.3">
      <c r="A153" s="123" t="s">
        <v>49</v>
      </c>
      <c r="B153" s="124">
        <v>44713</v>
      </c>
      <c r="C153" s="139" t="s">
        <v>66</v>
      </c>
      <c r="D153" s="139">
        <v>1090675</v>
      </c>
      <c r="E153" s="143" t="s">
        <v>133</v>
      </c>
      <c r="F153" s="143">
        <v>7184</v>
      </c>
      <c r="G153" s="139" t="s">
        <v>134</v>
      </c>
      <c r="H153" s="139" t="s">
        <v>1046</v>
      </c>
      <c r="I153" s="142" t="s">
        <v>75</v>
      </c>
      <c r="J153" s="203" t="str">
        <f>+_xlfn.XLOOKUP(Tabla1[[#This Row],[COD. COLABORADOR]],'[1]Reg_PJ_IP (Bruto)'!$A:$A,'[1]Reg_PJ_IP (Bruto)'!$BL:$BL)</f>
        <v>ACREDITADA</v>
      </c>
    </row>
    <row r="154" spans="1:10" x14ac:dyDescent="0.3">
      <c r="A154" s="123" t="s">
        <v>49</v>
      </c>
      <c r="B154" s="124">
        <v>44713</v>
      </c>
      <c r="C154" s="139" t="s">
        <v>66</v>
      </c>
      <c r="D154" s="140">
        <v>1090514</v>
      </c>
      <c r="E154" s="143" t="s">
        <v>250</v>
      </c>
      <c r="F154" s="141">
        <v>6100</v>
      </c>
      <c r="G154" s="140" t="s">
        <v>1061</v>
      </c>
      <c r="H154" s="139" t="s">
        <v>1053</v>
      </c>
      <c r="I154" s="142" t="s">
        <v>75</v>
      </c>
      <c r="J154" s="203" t="str">
        <f>+_xlfn.XLOOKUP(Tabla1[[#This Row],[COD. COLABORADOR]],'[1]Reg_PJ_IP (Bruto)'!$A:$A,'[1]Reg_PJ_IP (Bruto)'!$BL:$BL)</f>
        <v>ACREDITADA</v>
      </c>
    </row>
    <row r="155" spans="1:10" x14ac:dyDescent="0.3">
      <c r="A155" s="123" t="s">
        <v>49</v>
      </c>
      <c r="B155" s="124">
        <v>44743</v>
      </c>
      <c r="C155" s="139" t="s">
        <v>66</v>
      </c>
      <c r="D155" s="140">
        <v>1090586</v>
      </c>
      <c r="E155" s="143" t="s">
        <v>256</v>
      </c>
      <c r="F155" s="141">
        <v>7379</v>
      </c>
      <c r="G155" s="140" t="s">
        <v>132</v>
      </c>
      <c r="H155" s="139" t="s">
        <v>1046</v>
      </c>
      <c r="I155" s="142" t="s">
        <v>75</v>
      </c>
      <c r="J155" s="203" t="str">
        <f>+_xlfn.XLOOKUP(Tabla1[[#This Row],[COD. COLABORADOR]],'[1]Reg_PJ_IP (Bruto)'!$A:$A,'[1]Reg_PJ_IP (Bruto)'!$BL:$BL)</f>
        <v>ACREDITADA</v>
      </c>
    </row>
    <row r="156" spans="1:10" x14ac:dyDescent="0.3">
      <c r="A156" s="123" t="s">
        <v>49</v>
      </c>
      <c r="B156" s="126">
        <v>44774</v>
      </c>
      <c r="C156" s="139" t="s">
        <v>66</v>
      </c>
      <c r="D156" s="139">
        <v>1090638</v>
      </c>
      <c r="E156" s="143" t="s">
        <v>715</v>
      </c>
      <c r="F156" s="139">
        <v>1800</v>
      </c>
      <c r="G156" s="139" t="s">
        <v>1178</v>
      </c>
      <c r="H156" s="139" t="s">
        <v>1051</v>
      </c>
      <c r="I156" s="142" t="s">
        <v>74</v>
      </c>
      <c r="J156" s="203" t="str">
        <f>+_xlfn.XLOOKUP(Tabla1[[#This Row],[COD. COLABORADOR]],'[1]Reg_PJ_IP (Bruto)'!$A:$A,'[1]Reg_PJ_IP (Bruto)'!$BL:$BL)</f>
        <v>ACREDITADA</v>
      </c>
    </row>
    <row r="157" spans="1:10" x14ac:dyDescent="0.3">
      <c r="A157" s="123" t="s">
        <v>49</v>
      </c>
      <c r="B157" s="126">
        <v>44774</v>
      </c>
      <c r="C157" s="139" t="s">
        <v>66</v>
      </c>
      <c r="D157" s="139">
        <v>1090601</v>
      </c>
      <c r="E157" s="139" t="s">
        <v>258</v>
      </c>
      <c r="F157" s="143">
        <v>7473</v>
      </c>
      <c r="G157" s="143" t="s">
        <v>1173</v>
      </c>
      <c r="H157" s="139" t="s">
        <v>1045</v>
      </c>
      <c r="I157" s="142" t="s">
        <v>75</v>
      </c>
      <c r="J157" s="203" t="str">
        <f>+_xlfn.XLOOKUP(Tabla1[[#This Row],[COD. COLABORADOR]],'[1]Reg_PJ_IP (Bruto)'!$A:$A,'[1]Reg_PJ_IP (Bruto)'!$BL:$BL)</f>
        <v>ACREDITADA</v>
      </c>
    </row>
    <row r="158" spans="1:10" x14ac:dyDescent="0.3">
      <c r="A158" s="123" t="s">
        <v>49</v>
      </c>
      <c r="B158" s="126">
        <v>44774</v>
      </c>
      <c r="C158" s="139" t="s">
        <v>66</v>
      </c>
      <c r="D158" s="139">
        <v>1090664</v>
      </c>
      <c r="E158" s="143" t="s">
        <v>259</v>
      </c>
      <c r="F158" s="143">
        <v>2150</v>
      </c>
      <c r="G158" s="143" t="s">
        <v>1171</v>
      </c>
      <c r="H158" s="139" t="s">
        <v>1047</v>
      </c>
      <c r="I158" s="142" t="s">
        <v>75</v>
      </c>
      <c r="J158" s="203" t="str">
        <f>+_xlfn.XLOOKUP(Tabla1[[#This Row],[COD. COLABORADOR]],'[1]Reg_PJ_IP (Bruto)'!$A:$A,'[1]Reg_PJ_IP (Bruto)'!$BL:$BL)</f>
        <v>ACREDITADA</v>
      </c>
    </row>
    <row r="159" spans="1:10" x14ac:dyDescent="0.3">
      <c r="A159" s="123" t="s">
        <v>49</v>
      </c>
      <c r="B159" s="124">
        <v>44774</v>
      </c>
      <c r="C159" s="139" t="s">
        <v>66</v>
      </c>
      <c r="D159" s="139">
        <v>1090577</v>
      </c>
      <c r="E159" s="143" t="s">
        <v>257</v>
      </c>
      <c r="F159" s="143">
        <v>7683</v>
      </c>
      <c r="G159" s="139" t="s">
        <v>92</v>
      </c>
      <c r="H159" s="139" t="s">
        <v>1057</v>
      </c>
      <c r="I159" s="142" t="s">
        <v>75</v>
      </c>
      <c r="J159" s="203" t="str">
        <f>+_xlfn.XLOOKUP(Tabla1[[#This Row],[COD. COLABORADOR]],'[1]Reg_PJ_IP (Bruto)'!$A:$A,'[1]Reg_PJ_IP (Bruto)'!$BL:$BL)</f>
        <v>ACREDITADA</v>
      </c>
    </row>
    <row r="160" spans="1:10" x14ac:dyDescent="0.3">
      <c r="A160" s="123" t="s">
        <v>49</v>
      </c>
      <c r="B160" s="124">
        <v>44774</v>
      </c>
      <c r="C160" s="139" t="s">
        <v>66</v>
      </c>
      <c r="D160" s="139">
        <v>1090576</v>
      </c>
      <c r="E160" s="143" t="s">
        <v>714</v>
      </c>
      <c r="F160" s="143">
        <v>7683</v>
      </c>
      <c r="G160" s="139" t="s">
        <v>92</v>
      </c>
      <c r="H160" s="139" t="s">
        <v>1057</v>
      </c>
      <c r="I160" s="142" t="s">
        <v>74</v>
      </c>
      <c r="J160" s="203" t="str">
        <f>+_xlfn.XLOOKUP(Tabla1[[#This Row],[COD. COLABORADOR]],'[1]Reg_PJ_IP (Bruto)'!$A:$A,'[1]Reg_PJ_IP (Bruto)'!$BL:$BL)</f>
        <v>ACREDITADA</v>
      </c>
    </row>
    <row r="161" spans="1:10" x14ac:dyDescent="0.3">
      <c r="A161" s="123" t="s">
        <v>49</v>
      </c>
      <c r="B161" s="124">
        <v>44805</v>
      </c>
      <c r="C161" s="139" t="s">
        <v>66</v>
      </c>
      <c r="D161" s="139">
        <v>1090616</v>
      </c>
      <c r="E161" s="143" t="s">
        <v>263</v>
      </c>
      <c r="F161" s="143">
        <v>6971</v>
      </c>
      <c r="G161" s="139" t="s">
        <v>178</v>
      </c>
      <c r="H161" s="139" t="s">
        <v>1052</v>
      </c>
      <c r="I161" s="142" t="s">
        <v>75</v>
      </c>
      <c r="J161" s="203" t="str">
        <f>+_xlfn.XLOOKUP(Tabla1[[#This Row],[COD. COLABORADOR]],'[1]Reg_PJ_IP (Bruto)'!$A:$A,'[1]Reg_PJ_IP (Bruto)'!$BL:$BL)</f>
        <v>ACREDITADA</v>
      </c>
    </row>
    <row r="162" spans="1:10" x14ac:dyDescent="0.3">
      <c r="A162" s="123" t="s">
        <v>49</v>
      </c>
      <c r="B162" s="124">
        <v>44805</v>
      </c>
      <c r="C162" s="139" t="s">
        <v>66</v>
      </c>
      <c r="D162" s="139">
        <v>1090437</v>
      </c>
      <c r="E162" s="143" t="s">
        <v>260</v>
      </c>
      <c r="F162" s="143">
        <v>7041</v>
      </c>
      <c r="G162" s="139" t="s">
        <v>1430</v>
      </c>
      <c r="H162" s="139" t="s">
        <v>1045</v>
      </c>
      <c r="I162" s="142" t="s">
        <v>75</v>
      </c>
      <c r="J162" s="203" t="str">
        <f>+_xlfn.XLOOKUP(Tabla1[[#This Row],[COD. COLABORADOR]],'[1]Reg_PJ_IP (Bruto)'!$A:$A,'[1]Reg_PJ_IP (Bruto)'!$BL:$BL)</f>
        <v>ACREDITADA</v>
      </c>
    </row>
    <row r="163" spans="1:10" x14ac:dyDescent="0.3">
      <c r="A163" s="123" t="s">
        <v>49</v>
      </c>
      <c r="B163" s="126">
        <v>44805</v>
      </c>
      <c r="C163" s="139" t="s">
        <v>66</v>
      </c>
      <c r="D163" s="139">
        <v>1090618</v>
      </c>
      <c r="E163" s="139" t="s">
        <v>242</v>
      </c>
      <c r="F163" s="139">
        <v>7473</v>
      </c>
      <c r="G163" s="139" t="s">
        <v>1173</v>
      </c>
      <c r="H163" s="139" t="s">
        <v>1047</v>
      </c>
      <c r="I163" s="142" t="s">
        <v>75</v>
      </c>
      <c r="J163" s="203" t="str">
        <f>+_xlfn.XLOOKUP(Tabla1[[#This Row],[COD. COLABORADOR]],'[1]Reg_PJ_IP (Bruto)'!$A:$A,'[1]Reg_PJ_IP (Bruto)'!$BL:$BL)</f>
        <v>ACREDITADA</v>
      </c>
    </row>
    <row r="164" spans="1:10" x14ac:dyDescent="0.3">
      <c r="A164" s="123" t="s">
        <v>49</v>
      </c>
      <c r="B164" s="126">
        <v>44805</v>
      </c>
      <c r="C164" s="139" t="s">
        <v>66</v>
      </c>
      <c r="D164" s="139">
        <v>1090607</v>
      </c>
      <c r="E164" s="143" t="s">
        <v>262</v>
      </c>
      <c r="F164" s="139">
        <v>2150</v>
      </c>
      <c r="G164" s="139" t="s">
        <v>1171</v>
      </c>
      <c r="H164" s="139" t="s">
        <v>1055</v>
      </c>
      <c r="I164" s="142" t="s">
        <v>75</v>
      </c>
      <c r="J164" s="203" t="str">
        <f>+_xlfn.XLOOKUP(Tabla1[[#This Row],[COD. COLABORADOR]],'[1]Reg_PJ_IP (Bruto)'!$A:$A,'[1]Reg_PJ_IP (Bruto)'!$BL:$BL)</f>
        <v>ACREDITADA</v>
      </c>
    </row>
    <row r="165" spans="1:10" x14ac:dyDescent="0.3">
      <c r="A165" s="123" t="s">
        <v>49</v>
      </c>
      <c r="B165" s="126">
        <v>44805</v>
      </c>
      <c r="C165" s="139" t="s">
        <v>67</v>
      </c>
      <c r="D165" s="139">
        <v>1090664</v>
      </c>
      <c r="E165" s="139" t="s">
        <v>259</v>
      </c>
      <c r="F165" s="139">
        <v>2150</v>
      </c>
      <c r="G165" s="139" t="s">
        <v>1171</v>
      </c>
      <c r="H165" s="139" t="s">
        <v>1047</v>
      </c>
      <c r="I165" s="142" t="s">
        <v>74</v>
      </c>
      <c r="J165" s="203" t="str">
        <f>+_xlfn.XLOOKUP(Tabla1[[#This Row],[COD. COLABORADOR]],'[1]Reg_PJ_IP (Bruto)'!$A:$A,'[1]Reg_PJ_IP (Bruto)'!$BL:$BL)</f>
        <v>ACREDITADA</v>
      </c>
    </row>
    <row r="166" spans="1:10" x14ac:dyDescent="0.3">
      <c r="A166" s="123" t="s">
        <v>49</v>
      </c>
      <c r="B166" s="124">
        <v>44805</v>
      </c>
      <c r="C166" s="139" t="s">
        <v>66</v>
      </c>
      <c r="D166" s="139">
        <v>1090602</v>
      </c>
      <c r="E166" s="143" t="s">
        <v>261</v>
      </c>
      <c r="F166" s="143">
        <v>4250</v>
      </c>
      <c r="G166" s="139" t="s">
        <v>100</v>
      </c>
      <c r="H166" s="139" t="s">
        <v>1047</v>
      </c>
      <c r="I166" s="142" t="s">
        <v>75</v>
      </c>
      <c r="J166" s="203" t="str">
        <f>+_xlfn.XLOOKUP(Tabla1[[#This Row],[COD. COLABORADOR]],'[1]Reg_PJ_IP (Bruto)'!$A:$A,'[1]Reg_PJ_IP (Bruto)'!$BL:$BL)</f>
        <v>ACREDITADA</v>
      </c>
    </row>
    <row r="167" spans="1:10" x14ac:dyDescent="0.3">
      <c r="A167" s="123" t="s">
        <v>49</v>
      </c>
      <c r="B167" s="126">
        <v>44835</v>
      </c>
      <c r="C167" s="139" t="s">
        <v>66</v>
      </c>
      <c r="D167" s="140">
        <v>1090570</v>
      </c>
      <c r="E167" s="140" t="s">
        <v>251</v>
      </c>
      <c r="F167" s="140">
        <v>7379</v>
      </c>
      <c r="G167" s="140" t="s">
        <v>132</v>
      </c>
      <c r="H167" s="139" t="s">
        <v>1046</v>
      </c>
      <c r="I167" s="142" t="s">
        <v>75</v>
      </c>
      <c r="J167" s="203" t="str">
        <f>+_xlfn.XLOOKUP(Tabla1[[#This Row],[COD. COLABORADOR]],'[1]Reg_PJ_IP (Bruto)'!$A:$A,'[1]Reg_PJ_IP (Bruto)'!$BL:$BL)</f>
        <v>ACREDITADA</v>
      </c>
    </row>
    <row r="168" spans="1:10" x14ac:dyDescent="0.3">
      <c r="A168" s="123" t="s">
        <v>49</v>
      </c>
      <c r="B168" s="134">
        <v>44835</v>
      </c>
      <c r="C168" s="139" t="s">
        <v>66</v>
      </c>
      <c r="D168" s="140">
        <v>1090457</v>
      </c>
      <c r="E168" s="140" t="s">
        <v>249</v>
      </c>
      <c r="F168" s="141">
        <v>7388</v>
      </c>
      <c r="G168" s="139" t="s">
        <v>1428</v>
      </c>
      <c r="H168" s="139" t="s">
        <v>1046</v>
      </c>
      <c r="I168" s="142" t="s">
        <v>75</v>
      </c>
      <c r="J168" s="203" t="str">
        <f>+_xlfn.XLOOKUP(Tabla1[[#This Row],[COD. COLABORADOR]],'[1]Reg_PJ_IP (Bruto)'!$A:$A,'[1]Reg_PJ_IP (Bruto)'!$BL:$BL)</f>
        <v>ACREDITADA</v>
      </c>
    </row>
    <row r="169" spans="1:10" x14ac:dyDescent="0.3">
      <c r="A169" s="123" t="s">
        <v>49</v>
      </c>
      <c r="B169" s="126">
        <v>44835</v>
      </c>
      <c r="C169" s="139" t="s">
        <v>66</v>
      </c>
      <c r="D169" s="150">
        <v>1090582</v>
      </c>
      <c r="E169" s="140" t="s">
        <v>264</v>
      </c>
      <c r="F169" s="150">
        <v>7388</v>
      </c>
      <c r="G169" s="150" t="s">
        <v>1428</v>
      </c>
      <c r="H169" s="139" t="s">
        <v>1046</v>
      </c>
      <c r="I169" s="142" t="s">
        <v>75</v>
      </c>
      <c r="J169" s="203" t="str">
        <f>+_xlfn.XLOOKUP(Tabla1[[#This Row],[COD. COLABORADOR]],'[1]Reg_PJ_IP (Bruto)'!$A:$A,'[1]Reg_PJ_IP (Bruto)'!$BL:$BL)</f>
        <v>ACREDITADA</v>
      </c>
    </row>
    <row r="170" spans="1:10" x14ac:dyDescent="0.3">
      <c r="A170" s="123" t="s">
        <v>49</v>
      </c>
      <c r="B170" s="124">
        <v>44835</v>
      </c>
      <c r="C170" s="139" t="s">
        <v>66</v>
      </c>
      <c r="D170" s="152">
        <v>1090590</v>
      </c>
      <c r="E170" s="141" t="s">
        <v>253</v>
      </c>
      <c r="F170" s="153">
        <v>7388</v>
      </c>
      <c r="G170" s="152" t="s">
        <v>1428</v>
      </c>
      <c r="H170" s="139" t="s">
        <v>1047</v>
      </c>
      <c r="I170" s="142" t="s">
        <v>75</v>
      </c>
      <c r="J170" s="203" t="str">
        <f>+_xlfn.XLOOKUP(Tabla1[[#This Row],[COD. COLABORADOR]],'[1]Reg_PJ_IP (Bruto)'!$A:$A,'[1]Reg_PJ_IP (Bruto)'!$BL:$BL)</f>
        <v>ACREDITADA</v>
      </c>
    </row>
    <row r="171" spans="1:10" x14ac:dyDescent="0.3">
      <c r="A171" s="123" t="s">
        <v>49</v>
      </c>
      <c r="B171" s="126">
        <v>44835</v>
      </c>
      <c r="C171" s="139" t="s">
        <v>66</v>
      </c>
      <c r="D171" s="140">
        <v>1090609</v>
      </c>
      <c r="E171" s="139" t="s">
        <v>245</v>
      </c>
      <c r="F171" s="141">
        <v>6905</v>
      </c>
      <c r="G171" s="141" t="s">
        <v>1429</v>
      </c>
      <c r="H171" s="139" t="s">
        <v>1050</v>
      </c>
      <c r="I171" s="142" t="s">
        <v>75</v>
      </c>
      <c r="J171" s="203" t="str">
        <f>+_xlfn.XLOOKUP(Tabla1[[#This Row],[COD. COLABORADOR]],'[1]Reg_PJ_IP (Bruto)'!$A:$A,'[1]Reg_PJ_IP (Bruto)'!$BL:$BL)</f>
        <v>ACREDITADA</v>
      </c>
    </row>
    <row r="172" spans="1:10" x14ac:dyDescent="0.3">
      <c r="A172" s="123" t="s">
        <v>49</v>
      </c>
      <c r="B172" s="126">
        <v>44835</v>
      </c>
      <c r="C172" s="139" t="s">
        <v>66</v>
      </c>
      <c r="D172" s="140">
        <v>1090673</v>
      </c>
      <c r="E172" s="139" t="s">
        <v>265</v>
      </c>
      <c r="F172" s="140">
        <v>4250</v>
      </c>
      <c r="G172" s="140" t="s">
        <v>100</v>
      </c>
      <c r="H172" s="139" t="s">
        <v>1052</v>
      </c>
      <c r="I172" s="142" t="s">
        <v>75</v>
      </c>
      <c r="J172" s="203" t="str">
        <f>+_xlfn.XLOOKUP(Tabla1[[#This Row],[COD. COLABORADOR]],'[1]Reg_PJ_IP (Bruto)'!$A:$A,'[1]Reg_PJ_IP (Bruto)'!$BL:$BL)</f>
        <v>ACREDITADA</v>
      </c>
    </row>
    <row r="173" spans="1:10" x14ac:dyDescent="0.3">
      <c r="A173" s="123" t="s">
        <v>49</v>
      </c>
      <c r="B173" s="126">
        <v>44835</v>
      </c>
      <c r="C173" s="139" t="s">
        <v>67</v>
      </c>
      <c r="D173" s="140">
        <v>1090320</v>
      </c>
      <c r="E173" s="140" t="s">
        <v>244</v>
      </c>
      <c r="F173" s="140">
        <v>4400</v>
      </c>
      <c r="G173" s="140" t="s">
        <v>1221</v>
      </c>
      <c r="H173" s="139" t="s">
        <v>1046</v>
      </c>
      <c r="I173" s="142" t="s">
        <v>74</v>
      </c>
      <c r="J173" s="203" t="str">
        <f>+_xlfn.XLOOKUP(Tabla1[[#This Row],[COD. COLABORADOR]],'[1]Reg_PJ_IP (Bruto)'!$A:$A,'[1]Reg_PJ_IP (Bruto)'!$BL:$BL)</f>
        <v>ACREDITADA</v>
      </c>
    </row>
    <row r="174" spans="1:10" x14ac:dyDescent="0.3">
      <c r="A174" s="123" t="s">
        <v>49</v>
      </c>
      <c r="B174" s="126">
        <v>44835</v>
      </c>
      <c r="C174" s="139" t="s">
        <v>68</v>
      </c>
      <c r="D174" s="140">
        <v>1090468</v>
      </c>
      <c r="E174" s="140" t="s">
        <v>684</v>
      </c>
      <c r="F174" s="140">
        <v>6979</v>
      </c>
      <c r="G174" s="140" t="s">
        <v>1168</v>
      </c>
      <c r="H174" s="139" t="s">
        <v>1045</v>
      </c>
      <c r="I174" s="142" t="s">
        <v>74</v>
      </c>
      <c r="J174" s="203" t="str">
        <f>+_xlfn.XLOOKUP(Tabla1[[#This Row],[COD. COLABORADOR]],'[1]Reg_PJ_IP (Bruto)'!$A:$A,'[1]Reg_PJ_IP (Bruto)'!$BL:$BL)</f>
        <v>ACREDITADA</v>
      </c>
    </row>
    <row r="175" spans="1:10" x14ac:dyDescent="0.3">
      <c r="A175" s="123" t="s">
        <v>49</v>
      </c>
      <c r="B175" s="126">
        <v>44866</v>
      </c>
      <c r="C175" s="139" t="s">
        <v>66</v>
      </c>
      <c r="D175" s="140">
        <v>1090584</v>
      </c>
      <c r="E175" s="141" t="s">
        <v>252</v>
      </c>
      <c r="F175" s="140">
        <v>7388</v>
      </c>
      <c r="G175" s="140" t="s">
        <v>1428</v>
      </c>
      <c r="H175" s="139" t="s">
        <v>1046</v>
      </c>
      <c r="I175" s="142" t="s">
        <v>75</v>
      </c>
      <c r="J175" s="203" t="str">
        <f>+_xlfn.XLOOKUP(Tabla1[[#This Row],[COD. COLABORADOR]],'[1]Reg_PJ_IP (Bruto)'!$A:$A,'[1]Reg_PJ_IP (Bruto)'!$BL:$BL)</f>
        <v>ACREDITADA</v>
      </c>
    </row>
    <row r="176" spans="1:10" x14ac:dyDescent="0.3">
      <c r="A176" s="123" t="s">
        <v>49</v>
      </c>
      <c r="B176" s="124">
        <v>44866</v>
      </c>
      <c r="C176" s="139" t="s">
        <v>66</v>
      </c>
      <c r="D176" s="140">
        <v>1090561</v>
      </c>
      <c r="E176" s="143" t="s">
        <v>246</v>
      </c>
      <c r="F176" s="141">
        <v>7388</v>
      </c>
      <c r="G176" s="140" t="s">
        <v>1428</v>
      </c>
      <c r="H176" s="139" t="s">
        <v>1046</v>
      </c>
      <c r="I176" s="142" t="s">
        <v>75</v>
      </c>
      <c r="J176" s="203" t="str">
        <f>+_xlfn.XLOOKUP(Tabla1[[#This Row],[COD. COLABORADOR]],'[1]Reg_PJ_IP (Bruto)'!$A:$A,'[1]Reg_PJ_IP (Bruto)'!$BL:$BL)</f>
        <v>ACREDITADA</v>
      </c>
    </row>
    <row r="177" spans="1:10" x14ac:dyDescent="0.3">
      <c r="A177" s="123" t="s">
        <v>49</v>
      </c>
      <c r="B177" s="126">
        <v>44866</v>
      </c>
      <c r="C177" s="139" t="s">
        <v>66</v>
      </c>
      <c r="D177" s="140">
        <v>1090675</v>
      </c>
      <c r="E177" s="143" t="s">
        <v>133</v>
      </c>
      <c r="F177" s="155">
        <v>7184</v>
      </c>
      <c r="G177" s="140" t="s">
        <v>134</v>
      </c>
      <c r="H177" s="139" t="s">
        <v>1046</v>
      </c>
      <c r="I177" s="142" t="s">
        <v>74</v>
      </c>
      <c r="J177" s="203" t="str">
        <f>+_xlfn.XLOOKUP(Tabla1[[#This Row],[COD. COLABORADOR]],'[1]Reg_PJ_IP (Bruto)'!$A:$A,'[1]Reg_PJ_IP (Bruto)'!$BL:$BL)</f>
        <v>ACREDITADA</v>
      </c>
    </row>
    <row r="178" spans="1:10" x14ac:dyDescent="0.3">
      <c r="A178" s="123" t="s">
        <v>49</v>
      </c>
      <c r="B178" s="124">
        <v>44896</v>
      </c>
      <c r="C178" s="139" t="s">
        <v>66</v>
      </c>
      <c r="D178" s="140">
        <v>1090580</v>
      </c>
      <c r="E178" s="143" t="s">
        <v>180</v>
      </c>
      <c r="F178" s="141">
        <v>7388</v>
      </c>
      <c r="G178" s="140" t="s">
        <v>1428</v>
      </c>
      <c r="H178" s="139" t="s">
        <v>1046</v>
      </c>
      <c r="I178" s="142" t="s">
        <v>74</v>
      </c>
      <c r="J178" s="203" t="str">
        <f>+_xlfn.XLOOKUP(Tabla1[[#This Row],[COD. COLABORADOR]],'[1]Reg_PJ_IP (Bruto)'!$A:$A,'[1]Reg_PJ_IP (Bruto)'!$BL:$BL)</f>
        <v>ACREDITADA</v>
      </c>
    </row>
    <row r="179" spans="1:10" x14ac:dyDescent="0.3">
      <c r="A179" s="123" t="s">
        <v>49</v>
      </c>
      <c r="B179" s="124">
        <v>44896</v>
      </c>
      <c r="C179" s="139" t="s">
        <v>66</v>
      </c>
      <c r="D179" s="140">
        <v>1090586</v>
      </c>
      <c r="E179" s="143" t="s">
        <v>256</v>
      </c>
      <c r="F179" s="141">
        <v>7379</v>
      </c>
      <c r="G179" s="140" t="s">
        <v>132</v>
      </c>
      <c r="H179" s="139" t="s">
        <v>1046</v>
      </c>
      <c r="I179" s="142" t="s">
        <v>74</v>
      </c>
      <c r="J179" s="203" t="str">
        <f>+_xlfn.XLOOKUP(Tabla1[[#This Row],[COD. COLABORADOR]],'[1]Reg_PJ_IP (Bruto)'!$A:$A,'[1]Reg_PJ_IP (Bruto)'!$BL:$BL)</f>
        <v>ACREDITADA</v>
      </c>
    </row>
    <row r="180" spans="1:10" x14ac:dyDescent="0.3">
      <c r="A180" s="123" t="s">
        <v>49</v>
      </c>
      <c r="B180" s="124">
        <v>44896</v>
      </c>
      <c r="C180" s="139" t="s">
        <v>66</v>
      </c>
      <c r="D180" s="140">
        <v>1090666</v>
      </c>
      <c r="E180" s="141" t="s">
        <v>266</v>
      </c>
      <c r="F180" s="141">
        <v>6971</v>
      </c>
      <c r="G180" s="140" t="s">
        <v>178</v>
      </c>
      <c r="H180" s="140" t="s">
        <v>1047</v>
      </c>
      <c r="I180" s="142" t="s">
        <v>75</v>
      </c>
      <c r="J180" s="203" t="str">
        <f>+_xlfn.XLOOKUP(Tabla1[[#This Row],[COD. COLABORADOR]],'[1]Reg_PJ_IP (Bruto)'!$A:$A,'[1]Reg_PJ_IP (Bruto)'!$BL:$BL)</f>
        <v>ACREDITADA</v>
      </c>
    </row>
    <row r="181" spans="1:10" x14ac:dyDescent="0.3">
      <c r="A181" s="123" t="s">
        <v>49</v>
      </c>
      <c r="B181" s="126">
        <v>44896</v>
      </c>
      <c r="C181" s="139" t="s">
        <v>66</v>
      </c>
      <c r="D181" s="140">
        <v>1090623</v>
      </c>
      <c r="E181" s="139" t="s">
        <v>247</v>
      </c>
      <c r="F181" s="140">
        <v>6866</v>
      </c>
      <c r="G181" s="141" t="s">
        <v>1209</v>
      </c>
      <c r="H181" s="139" t="s">
        <v>1047</v>
      </c>
      <c r="I181" s="142" t="s">
        <v>75</v>
      </c>
      <c r="J181" s="203" t="str">
        <f>+_xlfn.XLOOKUP(Tabla1[[#This Row],[COD. COLABORADOR]],'[1]Reg_PJ_IP (Bruto)'!$A:$A,'[1]Reg_PJ_IP (Bruto)'!$BL:$BL)</f>
        <v>ACREDITADA</v>
      </c>
    </row>
    <row r="182" spans="1:10" x14ac:dyDescent="0.3">
      <c r="A182" s="123" t="s">
        <v>49</v>
      </c>
      <c r="B182" s="124">
        <v>44896</v>
      </c>
      <c r="C182" s="139" t="s">
        <v>66</v>
      </c>
      <c r="D182" s="140">
        <v>1090592</v>
      </c>
      <c r="E182" s="143" t="s">
        <v>254</v>
      </c>
      <c r="F182" s="141">
        <v>7388</v>
      </c>
      <c r="G182" s="140" t="s">
        <v>1428</v>
      </c>
      <c r="H182" s="139" t="s">
        <v>1044</v>
      </c>
      <c r="I182" s="142" t="s">
        <v>75</v>
      </c>
      <c r="J182" s="203" t="str">
        <f>+_xlfn.XLOOKUP(Tabla1[[#This Row],[COD. COLABORADOR]],'[1]Reg_PJ_IP (Bruto)'!$A:$A,'[1]Reg_PJ_IP (Bruto)'!$BL:$BL)</f>
        <v>ACREDITADA</v>
      </c>
    </row>
    <row r="183" spans="1:10" x14ac:dyDescent="0.3">
      <c r="A183" s="123" t="s">
        <v>49</v>
      </c>
      <c r="B183" s="126">
        <v>44896</v>
      </c>
      <c r="C183" s="139" t="s">
        <v>66</v>
      </c>
      <c r="D183" s="140">
        <v>1090315</v>
      </c>
      <c r="E183" s="143" t="s">
        <v>248</v>
      </c>
      <c r="F183" s="141">
        <v>6905</v>
      </c>
      <c r="G183" s="141" t="s">
        <v>1429</v>
      </c>
      <c r="H183" s="139" t="s">
        <v>1046</v>
      </c>
      <c r="I183" s="142" t="s">
        <v>74</v>
      </c>
      <c r="J183" s="203" t="str">
        <f>+_xlfn.XLOOKUP(Tabla1[[#This Row],[COD. COLABORADOR]],'[1]Reg_PJ_IP (Bruto)'!$A:$A,'[1]Reg_PJ_IP (Bruto)'!$BL:$BL)</f>
        <v>ACREDITADA</v>
      </c>
    </row>
    <row r="184" spans="1:10" x14ac:dyDescent="0.3">
      <c r="A184" s="123" t="s">
        <v>49</v>
      </c>
      <c r="B184" s="124">
        <v>44896</v>
      </c>
      <c r="C184" s="139" t="s">
        <v>66</v>
      </c>
      <c r="D184" s="140">
        <v>1090691</v>
      </c>
      <c r="E184" s="141" t="s">
        <v>135</v>
      </c>
      <c r="F184" s="141">
        <v>7036</v>
      </c>
      <c r="G184" s="140" t="s">
        <v>1427</v>
      </c>
      <c r="H184" s="139" t="s">
        <v>1046</v>
      </c>
      <c r="I184" s="142" t="s">
        <v>75</v>
      </c>
      <c r="J184" s="203" t="str">
        <f>+_xlfn.XLOOKUP(Tabla1[[#This Row],[COD. COLABORADOR]],'[1]Reg_PJ_IP (Bruto)'!$A:$A,'[1]Reg_PJ_IP (Bruto)'!$BL:$BL)</f>
        <v>ACREDITADA</v>
      </c>
    </row>
    <row r="185" spans="1:10" x14ac:dyDescent="0.3">
      <c r="A185" s="123" t="s">
        <v>49</v>
      </c>
      <c r="B185" s="134">
        <v>44896</v>
      </c>
      <c r="C185" s="139" t="s">
        <v>66</v>
      </c>
      <c r="D185" s="140">
        <v>1090671</v>
      </c>
      <c r="E185" s="140" t="s">
        <v>267</v>
      </c>
      <c r="F185" s="140">
        <v>4250</v>
      </c>
      <c r="G185" s="140" t="s">
        <v>100</v>
      </c>
      <c r="H185" s="139" t="s">
        <v>1046</v>
      </c>
      <c r="I185" s="142" t="s">
        <v>75</v>
      </c>
      <c r="J185" s="203" t="str">
        <f>+_xlfn.XLOOKUP(Tabla1[[#This Row],[COD. COLABORADOR]],'[1]Reg_PJ_IP (Bruto)'!$A:$A,'[1]Reg_PJ_IP (Bruto)'!$BL:$BL)</f>
        <v>ACREDITADA</v>
      </c>
    </row>
    <row r="186" spans="1:10" x14ac:dyDescent="0.3">
      <c r="A186" s="123" t="s">
        <v>49</v>
      </c>
      <c r="B186" s="126">
        <v>44896</v>
      </c>
      <c r="C186" s="139" t="s">
        <v>66</v>
      </c>
      <c r="D186" s="140">
        <v>1090674</v>
      </c>
      <c r="E186" s="139" t="s">
        <v>255</v>
      </c>
      <c r="F186" s="140">
        <v>6979</v>
      </c>
      <c r="G186" s="140" t="s">
        <v>1168</v>
      </c>
      <c r="H186" s="139" t="s">
        <v>1049</v>
      </c>
      <c r="I186" s="142" t="s">
        <v>75</v>
      </c>
      <c r="J186" s="203" t="str">
        <f>+_xlfn.XLOOKUP(Tabla1[[#This Row],[COD. COLABORADOR]],'[1]Reg_PJ_IP (Bruto)'!$A:$A,'[1]Reg_PJ_IP (Bruto)'!$BL:$BL)</f>
        <v>ACREDITADA</v>
      </c>
    </row>
    <row r="187" spans="1:10" x14ac:dyDescent="0.3">
      <c r="A187" s="123" t="s">
        <v>49</v>
      </c>
      <c r="B187" s="126">
        <v>44896</v>
      </c>
      <c r="C187" s="139" t="s">
        <v>66</v>
      </c>
      <c r="D187" s="140">
        <v>1090520</v>
      </c>
      <c r="E187" s="141" t="s">
        <v>716</v>
      </c>
      <c r="F187" s="140">
        <v>7160</v>
      </c>
      <c r="G187" s="140" t="s">
        <v>1424</v>
      </c>
      <c r="H187" s="139" t="s">
        <v>1064</v>
      </c>
      <c r="I187" s="142" t="s">
        <v>74</v>
      </c>
      <c r="J187" s="203" t="str">
        <f>+_xlfn.XLOOKUP(Tabla1[[#This Row],[COD. COLABORADOR]],'[1]Reg_PJ_IP (Bruto)'!$A:$A,'[1]Reg_PJ_IP (Bruto)'!$BL:$BL)</f>
        <v>ACREDITADA</v>
      </c>
    </row>
    <row r="188" spans="1:10" x14ac:dyDescent="0.3">
      <c r="A188" s="123" t="s">
        <v>49</v>
      </c>
      <c r="B188" s="126">
        <v>44896</v>
      </c>
      <c r="C188" s="139" t="s">
        <v>66</v>
      </c>
      <c r="D188" s="140">
        <v>1090514</v>
      </c>
      <c r="E188" s="141" t="s">
        <v>250</v>
      </c>
      <c r="F188" s="140">
        <v>6100</v>
      </c>
      <c r="G188" s="140" t="s">
        <v>1061</v>
      </c>
      <c r="H188" s="139" t="s">
        <v>1053</v>
      </c>
      <c r="I188" s="142" t="s">
        <v>75</v>
      </c>
      <c r="J188" s="203" t="str">
        <f>+_xlfn.XLOOKUP(Tabla1[[#This Row],[COD. COLABORADOR]],'[1]Reg_PJ_IP (Bruto)'!$A:$A,'[1]Reg_PJ_IP (Bruto)'!$BL:$BL)</f>
        <v>ACREDITADA</v>
      </c>
    </row>
    <row r="189" spans="1:10" x14ac:dyDescent="0.3">
      <c r="A189" s="123" t="s">
        <v>49</v>
      </c>
      <c r="B189" s="124">
        <v>44927</v>
      </c>
      <c r="C189" s="139" t="s">
        <v>66</v>
      </c>
      <c r="D189" s="139">
        <v>1090696</v>
      </c>
      <c r="E189" s="143" t="s">
        <v>268</v>
      </c>
      <c r="F189" s="143">
        <v>7657</v>
      </c>
      <c r="G189" s="139" t="s">
        <v>1172</v>
      </c>
      <c r="H189" s="139" t="s">
        <v>1047</v>
      </c>
      <c r="I189" s="142" t="s">
        <v>75</v>
      </c>
      <c r="J189" s="203" t="str">
        <f>+_xlfn.XLOOKUP(Tabla1[[#This Row],[COD. COLABORADOR]],'[1]Reg_PJ_IP (Bruto)'!$A:$A,'[1]Reg_PJ_IP (Bruto)'!$BL:$BL)</f>
        <v>ACREDITADA</v>
      </c>
    </row>
    <row r="190" spans="1:10" x14ac:dyDescent="0.3">
      <c r="A190" s="123" t="s">
        <v>49</v>
      </c>
      <c r="B190" s="124">
        <v>45047</v>
      </c>
      <c r="C190" s="139" t="s">
        <v>68</v>
      </c>
      <c r="D190" s="139">
        <v>1090614</v>
      </c>
      <c r="E190" s="143" t="s">
        <v>269</v>
      </c>
      <c r="F190" s="143">
        <v>6971</v>
      </c>
      <c r="G190" s="139" t="s">
        <v>178</v>
      </c>
      <c r="H190" s="139" t="s">
        <v>1045</v>
      </c>
      <c r="I190" s="142" t="s">
        <v>75</v>
      </c>
      <c r="J190" s="203" t="str">
        <f>+_xlfn.XLOOKUP(Tabla1[[#This Row],[COD. COLABORADOR]],'[1]Reg_PJ_IP (Bruto)'!$A:$A,'[1]Reg_PJ_IP (Bruto)'!$BL:$BL)</f>
        <v>ACREDITADA</v>
      </c>
    </row>
    <row r="191" spans="1:10" x14ac:dyDescent="0.3">
      <c r="A191" s="123" t="s">
        <v>49</v>
      </c>
      <c r="B191" s="126">
        <v>45047</v>
      </c>
      <c r="C191" s="139" t="s">
        <v>67</v>
      </c>
      <c r="D191" s="139">
        <v>1090656</v>
      </c>
      <c r="E191" s="143" t="s">
        <v>270</v>
      </c>
      <c r="F191" s="139">
        <v>1800</v>
      </c>
      <c r="G191" s="139" t="s">
        <v>1178</v>
      </c>
      <c r="H191" s="139" t="s">
        <v>1051</v>
      </c>
      <c r="I191" s="142" t="s">
        <v>75</v>
      </c>
      <c r="J191" s="203" t="str">
        <f>+_xlfn.XLOOKUP(Tabla1[[#This Row],[COD. COLABORADOR]],'[1]Reg_PJ_IP (Bruto)'!$A:$A,'[1]Reg_PJ_IP (Bruto)'!$BL:$BL)</f>
        <v>ACREDITADA</v>
      </c>
    </row>
    <row r="192" spans="1:10" x14ac:dyDescent="0.3">
      <c r="A192" s="123" t="s">
        <v>49</v>
      </c>
      <c r="B192" s="124">
        <v>45078</v>
      </c>
      <c r="C192" s="139" t="s">
        <v>67</v>
      </c>
      <c r="D192" s="139">
        <v>1090653</v>
      </c>
      <c r="E192" s="143" t="s">
        <v>272</v>
      </c>
      <c r="F192" s="143">
        <v>6902</v>
      </c>
      <c r="G192" s="139" t="s">
        <v>1431</v>
      </c>
      <c r="H192" s="139" t="s">
        <v>1051</v>
      </c>
      <c r="I192" s="142" t="s">
        <v>75</v>
      </c>
      <c r="J192" s="203" t="str">
        <f>+_xlfn.XLOOKUP(Tabla1[[#This Row],[COD. COLABORADOR]],'[1]Reg_PJ_IP (Bruto)'!$A:$A,'[1]Reg_PJ_IP (Bruto)'!$BL:$BL)</f>
        <v>ACREDITADA</v>
      </c>
    </row>
    <row r="193" spans="1:10" x14ac:dyDescent="0.3">
      <c r="A193" s="123" t="s">
        <v>49</v>
      </c>
      <c r="B193" s="124">
        <v>45078</v>
      </c>
      <c r="C193" s="139" t="s">
        <v>67</v>
      </c>
      <c r="D193" s="139">
        <v>1090733</v>
      </c>
      <c r="E193" s="143" t="s">
        <v>273</v>
      </c>
      <c r="F193" s="143">
        <v>6905</v>
      </c>
      <c r="G193" s="139" t="s">
        <v>1429</v>
      </c>
      <c r="H193" s="139" t="s">
        <v>1051</v>
      </c>
      <c r="I193" s="142" t="s">
        <v>75</v>
      </c>
      <c r="J193" s="203" t="str">
        <f>+_xlfn.XLOOKUP(Tabla1[[#This Row],[COD. COLABORADOR]],'[1]Reg_PJ_IP (Bruto)'!$A:$A,'[1]Reg_PJ_IP (Bruto)'!$BL:$BL)</f>
        <v>ACREDITADA</v>
      </c>
    </row>
    <row r="194" spans="1:10" x14ac:dyDescent="0.3">
      <c r="A194" s="123" t="s">
        <v>49</v>
      </c>
      <c r="B194" s="126">
        <v>45078</v>
      </c>
      <c r="C194" s="139" t="s">
        <v>67</v>
      </c>
      <c r="D194" s="139">
        <v>1090528</v>
      </c>
      <c r="E194" s="139" t="s">
        <v>271</v>
      </c>
      <c r="F194" s="139">
        <v>6971</v>
      </c>
      <c r="G194" s="139" t="s">
        <v>178</v>
      </c>
      <c r="H194" s="139" t="s">
        <v>1051</v>
      </c>
      <c r="I194" s="142" t="s">
        <v>75</v>
      </c>
      <c r="J194" s="203" t="str">
        <f>+_xlfn.XLOOKUP(Tabla1[[#This Row],[COD. COLABORADOR]],'[1]Reg_PJ_IP (Bruto)'!$A:$A,'[1]Reg_PJ_IP (Bruto)'!$BL:$BL)</f>
        <v>ACREDITADA</v>
      </c>
    </row>
    <row r="195" spans="1:10" x14ac:dyDescent="0.3">
      <c r="A195" s="123" t="s">
        <v>49</v>
      </c>
      <c r="B195" s="131">
        <v>45108</v>
      </c>
      <c r="C195" s="139" t="s">
        <v>67</v>
      </c>
      <c r="D195" s="139">
        <v>1090697</v>
      </c>
      <c r="E195" s="141" t="s">
        <v>274</v>
      </c>
      <c r="F195" s="140">
        <v>7657</v>
      </c>
      <c r="G195" s="140" t="s">
        <v>1172</v>
      </c>
      <c r="H195" s="140" t="s">
        <v>1047</v>
      </c>
      <c r="I195" s="142" t="s">
        <v>75</v>
      </c>
      <c r="J195" s="203" t="str">
        <f>+_xlfn.XLOOKUP(Tabla1[[#This Row],[COD. COLABORADOR]],'[1]Reg_PJ_IP (Bruto)'!$A:$A,'[1]Reg_PJ_IP (Bruto)'!$BL:$BL)</f>
        <v>ACREDITADA</v>
      </c>
    </row>
    <row r="196" spans="1:10" x14ac:dyDescent="0.3">
      <c r="A196" s="123" t="s">
        <v>49</v>
      </c>
      <c r="B196" s="131">
        <v>45231</v>
      </c>
      <c r="C196" s="139" t="s">
        <v>67</v>
      </c>
      <c r="D196" s="139">
        <v>1090675</v>
      </c>
      <c r="E196" s="139" t="s">
        <v>133</v>
      </c>
      <c r="F196" s="139">
        <v>7184</v>
      </c>
      <c r="G196" s="139" t="s">
        <v>134</v>
      </c>
      <c r="H196" s="139" t="s">
        <v>1046</v>
      </c>
      <c r="I196" s="142" t="s">
        <v>75</v>
      </c>
      <c r="J196" s="203" t="str">
        <f>+_xlfn.XLOOKUP(Tabla1[[#This Row],[COD. COLABORADOR]],'[1]Reg_PJ_IP (Bruto)'!$A:$A,'[1]Reg_PJ_IP (Bruto)'!$BL:$BL)</f>
        <v>ACREDITADA</v>
      </c>
    </row>
    <row r="197" spans="1:10" x14ac:dyDescent="0.3">
      <c r="A197" s="123" t="s">
        <v>49</v>
      </c>
      <c r="B197" s="126">
        <v>45261</v>
      </c>
      <c r="C197" s="139" t="s">
        <v>67</v>
      </c>
      <c r="D197" s="140">
        <v>1090664</v>
      </c>
      <c r="E197" s="141" t="s">
        <v>259</v>
      </c>
      <c r="F197" s="140">
        <v>2150</v>
      </c>
      <c r="G197" s="140" t="s">
        <v>1171</v>
      </c>
      <c r="H197" s="139" t="s">
        <v>1047</v>
      </c>
      <c r="I197" s="142" t="s">
        <v>75</v>
      </c>
      <c r="J197" s="203" t="str">
        <f>+_xlfn.XLOOKUP(Tabla1[[#This Row],[COD. COLABORADOR]],'[1]Reg_PJ_IP (Bruto)'!$A:$A,'[1]Reg_PJ_IP (Bruto)'!$BL:$BL)</f>
        <v>ACREDITADA</v>
      </c>
    </row>
    <row r="198" spans="1:10" x14ac:dyDescent="0.3">
      <c r="A198" s="123" t="s">
        <v>49</v>
      </c>
      <c r="B198" s="124">
        <v>45261</v>
      </c>
      <c r="C198" s="139" t="s">
        <v>68</v>
      </c>
      <c r="D198" s="140">
        <v>1090675</v>
      </c>
      <c r="E198" s="143" t="s">
        <v>133</v>
      </c>
      <c r="F198" s="141">
        <v>7184</v>
      </c>
      <c r="G198" s="140" t="s">
        <v>134</v>
      </c>
      <c r="H198" s="139" t="s">
        <v>1046</v>
      </c>
      <c r="I198" s="142" t="s">
        <v>74</v>
      </c>
      <c r="J198" s="203" t="str">
        <f>+_xlfn.XLOOKUP(Tabla1[[#This Row],[COD. COLABORADOR]],'[1]Reg_PJ_IP (Bruto)'!$A:$A,'[1]Reg_PJ_IP (Bruto)'!$BL:$BL)</f>
        <v>ACREDITADA</v>
      </c>
    </row>
    <row r="199" spans="1:10" x14ac:dyDescent="0.3">
      <c r="A199" s="123" t="s">
        <v>49</v>
      </c>
      <c r="B199" s="124">
        <v>45261</v>
      </c>
      <c r="C199" s="139" t="s">
        <v>67</v>
      </c>
      <c r="D199" s="140">
        <v>1090666</v>
      </c>
      <c r="E199" s="143" t="s">
        <v>266</v>
      </c>
      <c r="F199" s="141">
        <v>6971</v>
      </c>
      <c r="G199" s="140" t="s">
        <v>178</v>
      </c>
      <c r="H199" s="139" t="s">
        <v>1047</v>
      </c>
      <c r="I199" s="142" t="s">
        <v>75</v>
      </c>
      <c r="J199" s="203" t="str">
        <f>+_xlfn.XLOOKUP(Tabla1[[#This Row],[COD. COLABORADOR]],'[1]Reg_PJ_IP (Bruto)'!$A:$A,'[1]Reg_PJ_IP (Bruto)'!$BL:$BL)</f>
        <v>ACREDITADA</v>
      </c>
    </row>
    <row r="200" spans="1:10" x14ac:dyDescent="0.3">
      <c r="A200" s="123" t="s">
        <v>49</v>
      </c>
      <c r="B200" s="128">
        <v>45292</v>
      </c>
      <c r="C200" s="139" t="s">
        <v>67</v>
      </c>
      <c r="D200" s="139">
        <v>1090744</v>
      </c>
      <c r="E200" s="143" t="s">
        <v>275</v>
      </c>
      <c r="F200" s="143">
        <v>7683</v>
      </c>
      <c r="G200" s="139" t="s">
        <v>92</v>
      </c>
      <c r="H200" s="139" t="s">
        <v>1059</v>
      </c>
      <c r="I200" s="142" t="s">
        <v>74</v>
      </c>
      <c r="J200" s="203" t="str">
        <f>+_xlfn.XLOOKUP(Tabla1[[#This Row],[COD. COLABORADOR]],'[1]Reg_PJ_IP (Bruto)'!$A:$A,'[1]Reg_PJ_IP (Bruto)'!$BL:$BL)</f>
        <v>ACREDITADA</v>
      </c>
    </row>
    <row r="201" spans="1:10" x14ac:dyDescent="0.3">
      <c r="A201" s="123" t="s">
        <v>49</v>
      </c>
      <c r="B201" s="124">
        <v>45352</v>
      </c>
      <c r="C201" s="139" t="s">
        <v>70</v>
      </c>
      <c r="D201" s="139">
        <v>1090759</v>
      </c>
      <c r="E201" s="143" t="s">
        <v>1432</v>
      </c>
      <c r="F201" s="143">
        <v>8045</v>
      </c>
      <c r="G201" s="139" t="s">
        <v>1193</v>
      </c>
      <c r="H201" s="139" t="s">
        <v>1059</v>
      </c>
      <c r="I201" s="142" t="s">
        <v>74</v>
      </c>
      <c r="J201" s="203" t="str">
        <f>+_xlfn.XLOOKUP(Tabla1[[#This Row],[COD. COLABORADOR]],'[1]Reg_PJ_IP (Bruto)'!$A:$A,'[1]Reg_PJ_IP (Bruto)'!$BL:$BL)</f>
        <v>ACREDITADA</v>
      </c>
    </row>
    <row r="202" spans="1:10" x14ac:dyDescent="0.3">
      <c r="A202" s="123" t="s">
        <v>49</v>
      </c>
      <c r="B202" s="124">
        <v>45352</v>
      </c>
      <c r="C202" s="139" t="s">
        <v>70</v>
      </c>
      <c r="D202" s="139">
        <v>1090748</v>
      </c>
      <c r="E202" s="143" t="s">
        <v>793</v>
      </c>
      <c r="F202" s="143">
        <v>1750</v>
      </c>
      <c r="G202" s="139" t="s">
        <v>162</v>
      </c>
      <c r="H202" s="139" t="s">
        <v>1046</v>
      </c>
      <c r="I202" s="142" t="s">
        <v>75</v>
      </c>
      <c r="J202" s="203" t="str">
        <f>+_xlfn.XLOOKUP(Tabla1[[#This Row],[COD. COLABORADOR]],'[1]Reg_PJ_IP (Bruto)'!$A:$A,'[1]Reg_PJ_IP (Bruto)'!$BL:$BL)</f>
        <v>ACREDITADA</v>
      </c>
    </row>
    <row r="203" spans="1:10" x14ac:dyDescent="0.3">
      <c r="A203" s="123" t="s">
        <v>49</v>
      </c>
      <c r="B203" s="124">
        <v>45356</v>
      </c>
      <c r="C203" s="139" t="s">
        <v>70</v>
      </c>
      <c r="D203" s="139">
        <v>1090582</v>
      </c>
      <c r="E203" s="143" t="s">
        <v>264</v>
      </c>
      <c r="F203" s="143">
        <v>7388</v>
      </c>
      <c r="G203" s="139" t="s">
        <v>1428</v>
      </c>
      <c r="H203" s="139" t="s">
        <v>1046</v>
      </c>
      <c r="I203" s="142" t="s">
        <v>75</v>
      </c>
      <c r="J203" s="203" t="str">
        <f>+_xlfn.XLOOKUP(Tabla1[[#This Row],[COD. COLABORADOR]],'[1]Reg_PJ_IP (Bruto)'!$A:$A,'[1]Reg_PJ_IP (Bruto)'!$BL:$BL)</f>
        <v>ACREDITADA</v>
      </c>
    </row>
    <row r="204" spans="1:10" x14ac:dyDescent="0.3">
      <c r="A204" s="123" t="s">
        <v>49</v>
      </c>
      <c r="B204" s="124">
        <v>45370</v>
      </c>
      <c r="C204" s="139" t="s">
        <v>70</v>
      </c>
      <c r="D204" s="139">
        <v>1090781</v>
      </c>
      <c r="E204" s="143" t="s">
        <v>276</v>
      </c>
      <c r="F204" s="143">
        <v>7388</v>
      </c>
      <c r="G204" s="139" t="s">
        <v>1428</v>
      </c>
      <c r="H204" s="139" t="s">
        <v>1046</v>
      </c>
      <c r="I204" s="142" t="s">
        <v>74</v>
      </c>
      <c r="J204" s="203" t="str">
        <f>+_xlfn.XLOOKUP(Tabla1[[#This Row],[COD. COLABORADOR]],'[1]Reg_PJ_IP (Bruto)'!$A:$A,'[1]Reg_PJ_IP (Bruto)'!$BL:$BL)</f>
        <v>ACREDITADA</v>
      </c>
    </row>
    <row r="205" spans="1:10" x14ac:dyDescent="0.3">
      <c r="A205" s="123" t="s">
        <v>49</v>
      </c>
      <c r="B205" s="124">
        <v>45370</v>
      </c>
      <c r="C205" s="139" t="s">
        <v>70</v>
      </c>
      <c r="D205" s="139">
        <v>1090701</v>
      </c>
      <c r="E205" s="143" t="s">
        <v>244</v>
      </c>
      <c r="F205" s="143">
        <v>4400</v>
      </c>
      <c r="G205" s="139" t="s">
        <v>1221</v>
      </c>
      <c r="H205" s="139" t="s">
        <v>1046</v>
      </c>
      <c r="I205" s="142" t="s">
        <v>75</v>
      </c>
      <c r="J205" s="203" t="str">
        <f>+_xlfn.XLOOKUP(Tabla1[[#This Row],[COD. COLABORADOR]],'[1]Reg_PJ_IP (Bruto)'!$A:$A,'[1]Reg_PJ_IP (Bruto)'!$BL:$BL)</f>
        <v>ACREDITADA</v>
      </c>
    </row>
    <row r="206" spans="1:10" x14ac:dyDescent="0.3">
      <c r="A206" s="123" t="s">
        <v>49</v>
      </c>
      <c r="B206" s="124">
        <v>45383</v>
      </c>
      <c r="C206" s="139" t="s">
        <v>70</v>
      </c>
      <c r="D206" s="140">
        <v>1090586</v>
      </c>
      <c r="E206" s="143" t="s">
        <v>256</v>
      </c>
      <c r="F206" s="141">
        <v>7379</v>
      </c>
      <c r="G206" s="140" t="s">
        <v>132</v>
      </c>
      <c r="H206" s="139" t="s">
        <v>1046</v>
      </c>
      <c r="I206" s="142" t="s">
        <v>75</v>
      </c>
      <c r="J206" s="203" t="str">
        <f>+_xlfn.XLOOKUP(Tabla1[[#This Row],[COD. COLABORADOR]],'[1]Reg_PJ_IP (Bruto)'!$A:$A,'[1]Reg_PJ_IP (Bruto)'!$BL:$BL)</f>
        <v>ACREDITADA</v>
      </c>
    </row>
    <row r="207" spans="1:10" x14ac:dyDescent="0.3">
      <c r="A207" s="123" t="s">
        <v>49</v>
      </c>
      <c r="B207" s="124">
        <v>45383</v>
      </c>
      <c r="C207" s="139" t="s">
        <v>70</v>
      </c>
      <c r="D207" s="140">
        <v>1090584</v>
      </c>
      <c r="E207" s="143" t="s">
        <v>252</v>
      </c>
      <c r="F207" s="141">
        <v>7388</v>
      </c>
      <c r="G207" s="140" t="s">
        <v>1428</v>
      </c>
      <c r="H207" s="139" t="s">
        <v>1046</v>
      </c>
      <c r="I207" s="142" t="s">
        <v>75</v>
      </c>
      <c r="J207" s="203" t="str">
        <f>+_xlfn.XLOOKUP(Tabla1[[#This Row],[COD. COLABORADOR]],'[1]Reg_PJ_IP (Bruto)'!$A:$A,'[1]Reg_PJ_IP (Bruto)'!$BL:$BL)</f>
        <v>ACREDITADA</v>
      </c>
    </row>
    <row r="208" spans="1:10" x14ac:dyDescent="0.3">
      <c r="A208" s="123" t="s">
        <v>49</v>
      </c>
      <c r="B208" s="124">
        <v>45403</v>
      </c>
      <c r="C208" s="139" t="s">
        <v>70</v>
      </c>
      <c r="D208" s="140">
        <v>1090704</v>
      </c>
      <c r="E208" s="143" t="s">
        <v>251</v>
      </c>
      <c r="F208" s="143">
        <v>7379</v>
      </c>
      <c r="G208" s="139" t="s">
        <v>132</v>
      </c>
      <c r="H208" s="139" t="s">
        <v>1046</v>
      </c>
      <c r="I208" s="142" t="s">
        <v>75</v>
      </c>
      <c r="J208" s="203" t="str">
        <f>+_xlfn.XLOOKUP(Tabla1[[#This Row],[COD. COLABORADOR]],'[1]Reg_PJ_IP (Bruto)'!$A:$A,'[1]Reg_PJ_IP (Bruto)'!$BL:$BL)</f>
        <v>ACREDITADA</v>
      </c>
    </row>
    <row r="209" spans="1:10" x14ac:dyDescent="0.3">
      <c r="A209" s="123" t="s">
        <v>49</v>
      </c>
      <c r="B209" s="124">
        <v>45406</v>
      </c>
      <c r="C209" s="139" t="s">
        <v>70</v>
      </c>
      <c r="D209" s="140">
        <v>1090699</v>
      </c>
      <c r="E209" s="143" t="s">
        <v>794</v>
      </c>
      <c r="F209" s="143">
        <v>7388</v>
      </c>
      <c r="G209" s="139" t="s">
        <v>1428</v>
      </c>
      <c r="H209" s="139" t="s">
        <v>1046</v>
      </c>
      <c r="I209" s="142" t="s">
        <v>75</v>
      </c>
      <c r="J209" s="203" t="str">
        <f>+_xlfn.XLOOKUP(Tabla1[[#This Row],[COD. COLABORADOR]],'[1]Reg_PJ_IP (Bruto)'!$A:$A,'[1]Reg_PJ_IP (Bruto)'!$BL:$BL)</f>
        <v>ACREDITADA</v>
      </c>
    </row>
    <row r="210" spans="1:10" x14ac:dyDescent="0.3">
      <c r="A210" s="123" t="s">
        <v>49</v>
      </c>
      <c r="B210" s="124">
        <v>45419</v>
      </c>
      <c r="C210" s="139" t="s">
        <v>70</v>
      </c>
      <c r="D210" s="139">
        <v>1090743</v>
      </c>
      <c r="E210" s="143" t="s">
        <v>277</v>
      </c>
      <c r="F210" s="143">
        <v>7683</v>
      </c>
      <c r="G210" s="139" t="s">
        <v>92</v>
      </c>
      <c r="H210" s="139" t="s">
        <v>1059</v>
      </c>
      <c r="I210" s="142" t="s">
        <v>74</v>
      </c>
      <c r="J210" s="203" t="str">
        <f>+_xlfn.XLOOKUP(Tabla1[[#This Row],[COD. COLABORADOR]],'[1]Reg_PJ_IP (Bruto)'!$A:$A,'[1]Reg_PJ_IP (Bruto)'!$BL:$BL)</f>
        <v>ACREDITADA</v>
      </c>
    </row>
    <row r="211" spans="1:10" x14ac:dyDescent="0.3">
      <c r="A211" s="123" t="s">
        <v>49</v>
      </c>
      <c r="B211" s="124">
        <v>45438</v>
      </c>
      <c r="C211" s="139" t="s">
        <v>70</v>
      </c>
      <c r="D211" s="140">
        <v>1090744</v>
      </c>
      <c r="E211" s="143" t="s">
        <v>275</v>
      </c>
      <c r="F211" s="143">
        <v>7683</v>
      </c>
      <c r="G211" s="139" t="s">
        <v>92</v>
      </c>
      <c r="H211" s="139" t="s">
        <v>1059</v>
      </c>
      <c r="I211" s="142" t="s">
        <v>75</v>
      </c>
      <c r="J211" s="203" t="str">
        <f>+_xlfn.XLOOKUP(Tabla1[[#This Row],[COD. COLABORADOR]],'[1]Reg_PJ_IP (Bruto)'!$A:$A,'[1]Reg_PJ_IP (Bruto)'!$BL:$BL)</f>
        <v>ACREDITADA</v>
      </c>
    </row>
    <row r="212" spans="1:10" x14ac:dyDescent="0.3">
      <c r="A212" s="123" t="s">
        <v>49</v>
      </c>
      <c r="B212" s="124">
        <v>45439</v>
      </c>
      <c r="C212" s="139" t="s">
        <v>70</v>
      </c>
      <c r="D212" s="139">
        <v>1090691</v>
      </c>
      <c r="E212" s="143" t="s">
        <v>135</v>
      </c>
      <c r="F212" s="143">
        <v>7036</v>
      </c>
      <c r="G212" s="139" t="s">
        <v>1427</v>
      </c>
      <c r="H212" s="139" t="s">
        <v>1046</v>
      </c>
      <c r="I212" s="142" t="s">
        <v>74</v>
      </c>
      <c r="J212" s="203" t="str">
        <f>+_xlfn.XLOOKUP(Tabla1[[#This Row],[COD. COLABORADOR]],'[1]Reg_PJ_IP (Bruto)'!$A:$A,'[1]Reg_PJ_IP (Bruto)'!$BL:$BL)</f>
        <v>ACREDITADA</v>
      </c>
    </row>
    <row r="213" spans="1:10" x14ac:dyDescent="0.3">
      <c r="A213" s="123" t="s">
        <v>49</v>
      </c>
      <c r="B213" s="124">
        <v>45439</v>
      </c>
      <c r="C213" s="139" t="s">
        <v>70</v>
      </c>
      <c r="D213" s="139">
        <v>1090520</v>
      </c>
      <c r="E213" s="143" t="s">
        <v>716</v>
      </c>
      <c r="F213" s="143">
        <v>7160</v>
      </c>
      <c r="G213" s="139" t="s">
        <v>1424</v>
      </c>
      <c r="H213" s="139" t="s">
        <v>1064</v>
      </c>
      <c r="I213" s="142" t="s">
        <v>75</v>
      </c>
      <c r="J213" s="203" t="str">
        <f>+_xlfn.XLOOKUP(Tabla1[[#This Row],[COD. COLABORADOR]],'[1]Reg_PJ_IP (Bruto)'!$A:$A,'[1]Reg_PJ_IP (Bruto)'!$BL:$BL)</f>
        <v>ACREDITADA</v>
      </c>
    </row>
    <row r="214" spans="1:10" x14ac:dyDescent="0.3">
      <c r="A214" s="123" t="s">
        <v>49</v>
      </c>
      <c r="B214" s="124">
        <v>45444</v>
      </c>
      <c r="C214" s="139" t="s">
        <v>71</v>
      </c>
      <c r="D214" s="139">
        <v>1090760</v>
      </c>
      <c r="E214" s="143" t="s">
        <v>1433</v>
      </c>
      <c r="F214" s="143">
        <v>8045</v>
      </c>
      <c r="G214" s="139" t="s">
        <v>1193</v>
      </c>
      <c r="H214" s="139" t="s">
        <v>1059</v>
      </c>
      <c r="I214" s="142" t="s">
        <v>71</v>
      </c>
      <c r="J214" s="203" t="str">
        <f>+_xlfn.XLOOKUP(Tabla1[[#This Row],[COD. COLABORADOR]],'[1]Reg_PJ_IP (Bruto)'!$A:$A,'[1]Reg_PJ_IP (Bruto)'!$BL:$BL)</f>
        <v>ACREDITADA</v>
      </c>
    </row>
    <row r="215" spans="1:10" x14ac:dyDescent="0.3">
      <c r="A215" s="123" t="s">
        <v>49</v>
      </c>
      <c r="B215" s="126">
        <v>45444</v>
      </c>
      <c r="C215" s="139" t="s">
        <v>69</v>
      </c>
      <c r="D215" s="140">
        <v>1090638</v>
      </c>
      <c r="E215" s="143" t="s">
        <v>715</v>
      </c>
      <c r="F215" s="140">
        <v>1800</v>
      </c>
      <c r="G215" s="140" t="s">
        <v>1178</v>
      </c>
      <c r="H215" s="139" t="s">
        <v>1051</v>
      </c>
      <c r="I215" s="142" t="s">
        <v>75</v>
      </c>
      <c r="J215" s="203" t="str">
        <f>+_xlfn.XLOOKUP(Tabla1[[#This Row],[COD. COLABORADOR]],'[1]Reg_PJ_IP (Bruto)'!$A:$A,'[1]Reg_PJ_IP (Bruto)'!$BL:$BL)</f>
        <v>ACREDITADA</v>
      </c>
    </row>
    <row r="216" spans="1:10" x14ac:dyDescent="0.3">
      <c r="A216" s="123" t="s">
        <v>49</v>
      </c>
      <c r="B216" s="124">
        <v>45444</v>
      </c>
      <c r="C216" s="139" t="s">
        <v>69</v>
      </c>
      <c r="D216" s="140">
        <v>1090514</v>
      </c>
      <c r="E216" s="143" t="s">
        <v>250</v>
      </c>
      <c r="F216" s="141">
        <v>6100</v>
      </c>
      <c r="G216" s="140" t="s">
        <v>1061</v>
      </c>
      <c r="H216" s="139" t="s">
        <v>1053</v>
      </c>
      <c r="I216" s="142" t="s">
        <v>75</v>
      </c>
      <c r="J216" s="203" t="str">
        <f>+_xlfn.XLOOKUP(Tabla1[[#This Row],[COD. COLABORADOR]],'[1]Reg_PJ_IP (Bruto)'!$A:$A,'[1]Reg_PJ_IP (Bruto)'!$BL:$BL)</f>
        <v>ACREDITADA</v>
      </c>
    </row>
    <row r="217" spans="1:10" x14ac:dyDescent="0.3">
      <c r="A217" s="123" t="s">
        <v>49</v>
      </c>
      <c r="B217" s="126">
        <v>45469</v>
      </c>
      <c r="C217" s="139" t="s">
        <v>69</v>
      </c>
      <c r="D217" s="140">
        <v>1090726</v>
      </c>
      <c r="E217" s="139" t="s">
        <v>795</v>
      </c>
      <c r="F217" s="140">
        <v>6905</v>
      </c>
      <c r="G217" s="140" t="s">
        <v>1429</v>
      </c>
      <c r="H217" s="139" t="s">
        <v>1051</v>
      </c>
      <c r="I217" s="142" t="s">
        <v>75</v>
      </c>
      <c r="J217" s="203" t="str">
        <f>+_xlfn.XLOOKUP(Tabla1[[#This Row],[COD. COLABORADOR]],'[1]Reg_PJ_IP (Bruto)'!$A:$A,'[1]Reg_PJ_IP (Bruto)'!$BL:$BL)</f>
        <v>ACREDITADA</v>
      </c>
    </row>
    <row r="218" spans="1:10" x14ac:dyDescent="0.3">
      <c r="A218" s="123" t="s">
        <v>49</v>
      </c>
      <c r="B218" s="124">
        <v>45469</v>
      </c>
      <c r="C218" s="139" t="s">
        <v>70</v>
      </c>
      <c r="D218" s="140">
        <v>1090734</v>
      </c>
      <c r="E218" s="143" t="s">
        <v>796</v>
      </c>
      <c r="F218" s="141">
        <v>1750</v>
      </c>
      <c r="G218" s="140" t="s">
        <v>162</v>
      </c>
      <c r="H218" s="139" t="s">
        <v>1046</v>
      </c>
      <c r="I218" s="142" t="s">
        <v>75</v>
      </c>
      <c r="J218" s="203" t="str">
        <f>+_xlfn.XLOOKUP(Tabla1[[#This Row],[COD. COLABORADOR]],'[1]Reg_PJ_IP (Bruto)'!$A:$A,'[1]Reg_PJ_IP (Bruto)'!$BL:$BL)</f>
        <v>ACREDITADA</v>
      </c>
    </row>
    <row r="219" spans="1:10" x14ac:dyDescent="0.3">
      <c r="A219" s="123" t="s">
        <v>49</v>
      </c>
      <c r="B219" s="126">
        <v>45474</v>
      </c>
      <c r="C219" s="139" t="s">
        <v>70</v>
      </c>
      <c r="D219" s="140">
        <v>1090655</v>
      </c>
      <c r="E219" s="143" t="s">
        <v>797</v>
      </c>
      <c r="F219" s="140">
        <v>6905</v>
      </c>
      <c r="G219" s="140" t="s">
        <v>1429</v>
      </c>
      <c r="H219" s="139" t="s">
        <v>1051</v>
      </c>
      <c r="I219" s="142" t="s">
        <v>75</v>
      </c>
      <c r="J219" s="203" t="str">
        <f>+_xlfn.XLOOKUP(Tabla1[[#This Row],[COD. COLABORADOR]],'[1]Reg_PJ_IP (Bruto)'!$A:$A,'[1]Reg_PJ_IP (Bruto)'!$BL:$BL)</f>
        <v>ACREDITADA</v>
      </c>
    </row>
    <row r="220" spans="1:10" x14ac:dyDescent="0.3">
      <c r="A220" s="123" t="s">
        <v>49</v>
      </c>
      <c r="B220" s="126">
        <v>45477</v>
      </c>
      <c r="C220" s="139" t="s">
        <v>70</v>
      </c>
      <c r="D220" s="141">
        <v>1090689</v>
      </c>
      <c r="E220" s="143" t="s">
        <v>249</v>
      </c>
      <c r="F220" s="141">
        <v>7388</v>
      </c>
      <c r="G220" s="141" t="s">
        <v>1428</v>
      </c>
      <c r="H220" s="139" t="s">
        <v>1046</v>
      </c>
      <c r="I220" s="142" t="s">
        <v>75</v>
      </c>
      <c r="J220" s="203" t="str">
        <f>+_xlfn.XLOOKUP(Tabla1[[#This Row],[COD. COLABORADOR]],'[1]Reg_PJ_IP (Bruto)'!$A:$A,'[1]Reg_PJ_IP (Bruto)'!$BL:$BL)</f>
        <v>ACREDITADA</v>
      </c>
    </row>
    <row r="221" spans="1:10" x14ac:dyDescent="0.3">
      <c r="A221" s="123" t="s">
        <v>49</v>
      </c>
      <c r="B221" s="126">
        <v>45512</v>
      </c>
      <c r="C221" s="139" t="s">
        <v>70</v>
      </c>
      <c r="D221" s="140">
        <v>1090724</v>
      </c>
      <c r="E221" s="141" t="s">
        <v>177</v>
      </c>
      <c r="F221" s="140">
        <v>6971</v>
      </c>
      <c r="G221" s="140" t="s">
        <v>178</v>
      </c>
      <c r="H221" s="139" t="s">
        <v>1051</v>
      </c>
      <c r="I221" s="142" t="s">
        <v>74</v>
      </c>
      <c r="J221" s="203" t="str">
        <f>+_xlfn.XLOOKUP(Tabla1[[#This Row],[COD. COLABORADOR]],'[1]Reg_PJ_IP (Bruto)'!$A:$A,'[1]Reg_PJ_IP (Bruto)'!$BL:$BL)</f>
        <v>ACREDITADA</v>
      </c>
    </row>
    <row r="222" spans="1:10" x14ac:dyDescent="0.3">
      <c r="A222" s="123" t="s">
        <v>49</v>
      </c>
      <c r="B222" s="126">
        <v>45524</v>
      </c>
      <c r="C222" s="139" t="s">
        <v>70</v>
      </c>
      <c r="D222" s="140">
        <v>1090609</v>
      </c>
      <c r="E222" s="139" t="s">
        <v>245</v>
      </c>
      <c r="F222" s="140">
        <v>6905</v>
      </c>
      <c r="G222" s="140" t="s">
        <v>1429</v>
      </c>
      <c r="H222" s="139" t="s">
        <v>1050</v>
      </c>
      <c r="I222" s="142" t="s">
        <v>75</v>
      </c>
      <c r="J222" s="203" t="str">
        <f>+_xlfn.XLOOKUP(Tabla1[[#This Row],[COD. COLABORADOR]],'[1]Reg_PJ_IP (Bruto)'!$A:$A,'[1]Reg_PJ_IP (Bruto)'!$BL:$BL)</f>
        <v>ACREDITADA</v>
      </c>
    </row>
    <row r="223" spans="1:10" x14ac:dyDescent="0.3">
      <c r="A223" s="123" t="s">
        <v>49</v>
      </c>
      <c r="B223" s="124">
        <v>45530</v>
      </c>
      <c r="C223" s="139" t="s">
        <v>70</v>
      </c>
      <c r="D223" s="139">
        <v>1090582</v>
      </c>
      <c r="E223" s="143" t="s">
        <v>264</v>
      </c>
      <c r="F223" s="143">
        <v>7388</v>
      </c>
      <c r="G223" s="139" t="s">
        <v>1428</v>
      </c>
      <c r="H223" s="139" t="s">
        <v>1046</v>
      </c>
      <c r="I223" s="142" t="s">
        <v>74</v>
      </c>
      <c r="J223" s="203" t="str">
        <f>+_xlfn.XLOOKUP(Tabla1[[#This Row],[COD. COLABORADOR]],'[1]Reg_PJ_IP (Bruto)'!$A:$A,'[1]Reg_PJ_IP (Bruto)'!$BL:$BL)</f>
        <v>ACREDITADA</v>
      </c>
    </row>
    <row r="224" spans="1:10" x14ac:dyDescent="0.3">
      <c r="A224" s="123" t="s">
        <v>49</v>
      </c>
      <c r="B224" s="126">
        <v>45530</v>
      </c>
      <c r="C224" s="139" t="s">
        <v>70</v>
      </c>
      <c r="D224" s="150">
        <v>1090674</v>
      </c>
      <c r="E224" s="139" t="s">
        <v>255</v>
      </c>
      <c r="F224" s="150">
        <v>6979</v>
      </c>
      <c r="G224" s="150" t="s">
        <v>1168</v>
      </c>
      <c r="H224" s="139" t="s">
        <v>1049</v>
      </c>
      <c r="I224" s="142" t="s">
        <v>75</v>
      </c>
      <c r="J224" s="203" t="str">
        <f>+_xlfn.XLOOKUP(Tabla1[[#This Row],[COD. COLABORADOR]],'[1]Reg_PJ_IP (Bruto)'!$A:$A,'[1]Reg_PJ_IP (Bruto)'!$BL:$BL)</f>
        <v>ACREDITADA</v>
      </c>
    </row>
    <row r="225" spans="1:10" x14ac:dyDescent="0.3">
      <c r="A225" s="123" t="s">
        <v>49</v>
      </c>
      <c r="B225" s="126">
        <v>45536</v>
      </c>
      <c r="C225" s="139" t="s">
        <v>70</v>
      </c>
      <c r="D225" s="150">
        <v>1090616</v>
      </c>
      <c r="E225" s="143" t="s">
        <v>263</v>
      </c>
      <c r="F225" s="150">
        <v>6971</v>
      </c>
      <c r="G225" s="150" t="s">
        <v>178</v>
      </c>
      <c r="H225" s="139" t="s">
        <v>1052</v>
      </c>
      <c r="I225" s="142" t="s">
        <v>75</v>
      </c>
      <c r="J225" s="203" t="str">
        <f>+_xlfn.XLOOKUP(Tabla1[[#This Row],[COD. COLABORADOR]],'[1]Reg_PJ_IP (Bruto)'!$A:$A,'[1]Reg_PJ_IP (Bruto)'!$BL:$BL)</f>
        <v>ACREDITADA</v>
      </c>
    </row>
    <row r="226" spans="1:10" x14ac:dyDescent="0.3">
      <c r="A226" s="123" t="s">
        <v>49</v>
      </c>
      <c r="B226" s="126">
        <v>45536</v>
      </c>
      <c r="C226" s="139" t="s">
        <v>70</v>
      </c>
      <c r="D226" s="150">
        <v>1090720</v>
      </c>
      <c r="E226" s="143" t="s">
        <v>799</v>
      </c>
      <c r="F226" s="139">
        <v>7473</v>
      </c>
      <c r="G226" s="139" t="s">
        <v>1173</v>
      </c>
      <c r="H226" s="139" t="s">
        <v>1045</v>
      </c>
      <c r="I226" s="142" t="s">
        <v>75</v>
      </c>
      <c r="J226" s="203" t="str">
        <f>+_xlfn.XLOOKUP(Tabla1[[#This Row],[COD. COLABORADOR]],'[1]Reg_PJ_IP (Bruto)'!$A:$A,'[1]Reg_PJ_IP (Bruto)'!$BL:$BL)</f>
        <v>ACREDITADA</v>
      </c>
    </row>
    <row r="227" spans="1:10" x14ac:dyDescent="0.3">
      <c r="A227" s="123" t="s">
        <v>49</v>
      </c>
      <c r="B227" s="126">
        <v>45536</v>
      </c>
      <c r="C227" s="139" t="s">
        <v>70</v>
      </c>
      <c r="D227" s="150">
        <v>1090744</v>
      </c>
      <c r="E227" s="143" t="s">
        <v>275</v>
      </c>
      <c r="F227" s="139">
        <v>7683</v>
      </c>
      <c r="G227" s="139" t="s">
        <v>92</v>
      </c>
      <c r="H227" s="139" t="s">
        <v>1059</v>
      </c>
      <c r="I227" s="142" t="s">
        <v>74</v>
      </c>
      <c r="J227" s="203" t="str">
        <f>+_xlfn.XLOOKUP(Tabla1[[#This Row],[COD. COLABORADOR]],'[1]Reg_PJ_IP (Bruto)'!$A:$A,'[1]Reg_PJ_IP (Bruto)'!$BL:$BL)</f>
        <v>ACREDITADA</v>
      </c>
    </row>
    <row r="228" spans="1:10" x14ac:dyDescent="0.3">
      <c r="A228" s="123" t="s">
        <v>49</v>
      </c>
      <c r="B228" s="126">
        <v>45541</v>
      </c>
      <c r="C228" s="139" t="s">
        <v>70</v>
      </c>
      <c r="D228" s="139">
        <v>1090607</v>
      </c>
      <c r="E228" s="139" t="s">
        <v>262</v>
      </c>
      <c r="F228" s="139">
        <v>2150</v>
      </c>
      <c r="G228" s="139" t="s">
        <v>1171</v>
      </c>
      <c r="H228" s="139" t="s">
        <v>1055</v>
      </c>
      <c r="I228" s="142" t="s">
        <v>75</v>
      </c>
      <c r="J228" s="203" t="str">
        <f>+_xlfn.XLOOKUP(Tabla1[[#This Row],[COD. COLABORADOR]],'[1]Reg_PJ_IP (Bruto)'!$A:$A,'[1]Reg_PJ_IP (Bruto)'!$BL:$BL)</f>
        <v>ACREDITADA</v>
      </c>
    </row>
    <row r="229" spans="1:10" x14ac:dyDescent="0.3">
      <c r="A229" s="123" t="s">
        <v>49</v>
      </c>
      <c r="B229" s="126">
        <v>45541</v>
      </c>
      <c r="C229" s="139" t="s">
        <v>70</v>
      </c>
      <c r="D229" s="150">
        <v>1090733</v>
      </c>
      <c r="E229" s="143" t="s">
        <v>273</v>
      </c>
      <c r="F229" s="139">
        <v>6905</v>
      </c>
      <c r="G229" s="139" t="s">
        <v>1429</v>
      </c>
      <c r="H229" s="139" t="s">
        <v>1051</v>
      </c>
      <c r="I229" s="142" t="s">
        <v>75</v>
      </c>
      <c r="J229" s="203" t="str">
        <f>+_xlfn.XLOOKUP(Tabla1[[#This Row],[COD. COLABORADOR]],'[1]Reg_PJ_IP (Bruto)'!$A:$A,'[1]Reg_PJ_IP (Bruto)'!$BL:$BL)</f>
        <v>ACREDITADA</v>
      </c>
    </row>
    <row r="230" spans="1:10" x14ac:dyDescent="0.3">
      <c r="A230" s="123" t="s">
        <v>49</v>
      </c>
      <c r="B230" s="126">
        <v>45541</v>
      </c>
      <c r="C230" s="139" t="s">
        <v>70</v>
      </c>
      <c r="D230" s="140">
        <v>1090634</v>
      </c>
      <c r="E230" s="139" t="s">
        <v>798</v>
      </c>
      <c r="F230" s="140">
        <v>6979</v>
      </c>
      <c r="G230" s="140" t="s">
        <v>1168</v>
      </c>
      <c r="H230" s="139" t="s">
        <v>1051</v>
      </c>
      <c r="I230" s="142" t="s">
        <v>74</v>
      </c>
      <c r="J230" s="203" t="str">
        <f>+_xlfn.XLOOKUP(Tabla1[[#This Row],[COD. COLABORADOR]],'[1]Reg_PJ_IP (Bruto)'!$A:$A,'[1]Reg_PJ_IP (Bruto)'!$BL:$BL)</f>
        <v>ACREDITADA</v>
      </c>
    </row>
    <row r="231" spans="1:10" x14ac:dyDescent="0.3">
      <c r="A231" s="123" t="s">
        <v>49</v>
      </c>
      <c r="B231" s="126">
        <v>45566</v>
      </c>
      <c r="C231" s="139" t="s">
        <v>69</v>
      </c>
      <c r="D231" s="140">
        <v>1090739</v>
      </c>
      <c r="E231" s="139" t="s">
        <v>802</v>
      </c>
      <c r="F231" s="140">
        <v>7473</v>
      </c>
      <c r="G231" s="140" t="s">
        <v>1173</v>
      </c>
      <c r="H231" s="140" t="s">
        <v>1045</v>
      </c>
      <c r="I231" s="142" t="s">
        <v>74</v>
      </c>
      <c r="J231" s="203" t="str">
        <f>+_xlfn.XLOOKUP(Tabla1[[#This Row],[COD. COLABORADOR]],'[1]Reg_PJ_IP (Bruto)'!$A:$A,'[1]Reg_PJ_IP (Bruto)'!$BL:$BL)</f>
        <v>ACREDITADA</v>
      </c>
    </row>
    <row r="232" spans="1:10" x14ac:dyDescent="0.3">
      <c r="A232" s="123" t="s">
        <v>49</v>
      </c>
      <c r="B232" s="124">
        <v>45566</v>
      </c>
      <c r="C232" s="139" t="s">
        <v>70</v>
      </c>
      <c r="D232" s="139">
        <v>1090582</v>
      </c>
      <c r="E232" s="143" t="s">
        <v>264</v>
      </c>
      <c r="F232" s="143">
        <v>7388</v>
      </c>
      <c r="G232" s="139" t="s">
        <v>1428</v>
      </c>
      <c r="H232" s="139" t="s">
        <v>1046</v>
      </c>
      <c r="I232" s="142" t="s">
        <v>74</v>
      </c>
      <c r="J232" s="203" t="str">
        <f>+_xlfn.XLOOKUP(Tabla1[[#This Row],[COD. COLABORADOR]],'[1]Reg_PJ_IP (Bruto)'!$A:$A,'[1]Reg_PJ_IP (Bruto)'!$BL:$BL)</f>
        <v>ACREDITADA</v>
      </c>
    </row>
    <row r="233" spans="1:10" x14ac:dyDescent="0.3">
      <c r="A233" s="123" t="s">
        <v>49</v>
      </c>
      <c r="B233" s="126">
        <v>45566</v>
      </c>
      <c r="C233" s="139" t="s">
        <v>69</v>
      </c>
      <c r="D233" s="150">
        <v>1090611</v>
      </c>
      <c r="E233" s="143" t="s">
        <v>800</v>
      </c>
      <c r="F233" s="150">
        <v>6905</v>
      </c>
      <c r="G233" s="150" t="s">
        <v>1429</v>
      </c>
      <c r="H233" s="139" t="s">
        <v>1052</v>
      </c>
      <c r="I233" s="142" t="s">
        <v>75</v>
      </c>
      <c r="J233" s="203" t="str">
        <f>+_xlfn.XLOOKUP(Tabla1[[#This Row],[COD. COLABORADOR]],'[1]Reg_PJ_IP (Bruto)'!$A:$A,'[1]Reg_PJ_IP (Bruto)'!$BL:$BL)</f>
        <v>ACREDITADA</v>
      </c>
    </row>
    <row r="234" spans="1:10" x14ac:dyDescent="0.3">
      <c r="A234" s="125" t="s">
        <v>49</v>
      </c>
      <c r="B234" s="124">
        <v>45582</v>
      </c>
      <c r="C234" s="139" t="s">
        <v>69</v>
      </c>
      <c r="D234" s="150">
        <v>1090793</v>
      </c>
      <c r="E234" s="141" t="s">
        <v>1434</v>
      </c>
      <c r="F234" s="151">
        <v>8049</v>
      </c>
      <c r="G234" s="150" t="s">
        <v>1177</v>
      </c>
      <c r="H234" s="140" t="s">
        <v>1056</v>
      </c>
      <c r="I234" s="142" t="s">
        <v>74</v>
      </c>
      <c r="J234" s="203" t="str">
        <f>+_xlfn.XLOOKUP(Tabla1[[#This Row],[COD. COLABORADOR]],'[1]Reg_PJ_IP (Bruto)'!$A:$A,'[1]Reg_PJ_IP (Bruto)'!$BL:$BL)</f>
        <v>ACREDITADA</v>
      </c>
    </row>
    <row r="235" spans="1:10" x14ac:dyDescent="0.3">
      <c r="A235" s="125" t="s">
        <v>49</v>
      </c>
      <c r="B235" s="124">
        <v>45582</v>
      </c>
      <c r="C235" s="139" t="s">
        <v>69</v>
      </c>
      <c r="D235" s="150">
        <v>1090637</v>
      </c>
      <c r="E235" s="143" t="s">
        <v>801</v>
      </c>
      <c r="F235" s="151">
        <v>6905</v>
      </c>
      <c r="G235" s="150" t="s">
        <v>1429</v>
      </c>
      <c r="H235" s="140" t="s">
        <v>1051</v>
      </c>
      <c r="I235" s="142" t="s">
        <v>75</v>
      </c>
      <c r="J235" s="203" t="str">
        <f>+_xlfn.XLOOKUP(Tabla1[[#This Row],[COD. COLABORADOR]],'[1]Reg_PJ_IP (Bruto)'!$A:$A,'[1]Reg_PJ_IP (Bruto)'!$BL:$BL)</f>
        <v>ACREDITADA</v>
      </c>
    </row>
    <row r="236" spans="1:10" x14ac:dyDescent="0.3">
      <c r="A236" s="125" t="s">
        <v>49</v>
      </c>
      <c r="B236" s="128">
        <v>45621</v>
      </c>
      <c r="C236" s="139" t="s">
        <v>70</v>
      </c>
      <c r="D236" s="150">
        <v>1090627</v>
      </c>
      <c r="E236" s="143" t="s">
        <v>803</v>
      </c>
      <c r="F236" s="151">
        <v>7473</v>
      </c>
      <c r="G236" s="150" t="s">
        <v>1173</v>
      </c>
      <c r="H236" s="139" t="s">
        <v>1058</v>
      </c>
      <c r="I236" s="142" t="s">
        <v>75</v>
      </c>
      <c r="J236" s="203" t="str">
        <f>+_xlfn.XLOOKUP(Tabla1[[#This Row],[COD. COLABORADOR]],'[1]Reg_PJ_IP (Bruto)'!$A:$A,'[1]Reg_PJ_IP (Bruto)'!$BL:$BL)</f>
        <v>ACREDITADA</v>
      </c>
    </row>
    <row r="237" spans="1:10" x14ac:dyDescent="0.3">
      <c r="A237" s="125" t="s">
        <v>49</v>
      </c>
      <c r="B237" s="124">
        <v>45627</v>
      </c>
      <c r="C237" s="139" t="s">
        <v>70</v>
      </c>
      <c r="D237" s="150">
        <v>1090612</v>
      </c>
      <c r="E237" s="143" t="s">
        <v>804</v>
      </c>
      <c r="F237" s="151">
        <v>6905</v>
      </c>
      <c r="G237" s="150" t="s">
        <v>1429</v>
      </c>
      <c r="H237" s="139" t="s">
        <v>1052</v>
      </c>
      <c r="I237" s="142" t="s">
        <v>75</v>
      </c>
      <c r="J237" s="203" t="str">
        <f>+_xlfn.XLOOKUP(Tabla1[[#This Row],[COD. COLABORADOR]],'[1]Reg_PJ_IP (Bruto)'!$A:$A,'[1]Reg_PJ_IP (Bruto)'!$BL:$BL)</f>
        <v>ACREDITADA</v>
      </c>
    </row>
    <row r="238" spans="1:10" x14ac:dyDescent="0.3">
      <c r="A238" s="125" t="s">
        <v>49</v>
      </c>
      <c r="B238" s="124">
        <v>45628</v>
      </c>
      <c r="C238" s="139" t="s">
        <v>70</v>
      </c>
      <c r="D238" s="150">
        <v>1090721</v>
      </c>
      <c r="E238" s="143" t="s">
        <v>807</v>
      </c>
      <c r="F238" s="151">
        <v>6971</v>
      </c>
      <c r="G238" s="150" t="s">
        <v>178</v>
      </c>
      <c r="H238" s="139" t="s">
        <v>1045</v>
      </c>
      <c r="I238" s="142" t="s">
        <v>75</v>
      </c>
      <c r="J238" s="203" t="str">
        <f>+_xlfn.XLOOKUP(Tabla1[[#This Row],[COD. COLABORADOR]],'[1]Reg_PJ_IP (Bruto)'!$A:$A,'[1]Reg_PJ_IP (Bruto)'!$BL:$BL)</f>
        <v>ACREDITADA</v>
      </c>
    </row>
    <row r="239" spans="1:10" x14ac:dyDescent="0.3">
      <c r="A239" s="125" t="s">
        <v>49</v>
      </c>
      <c r="B239" s="124">
        <v>45628</v>
      </c>
      <c r="C239" s="139" t="s">
        <v>70</v>
      </c>
      <c r="D239" s="150">
        <v>1090613</v>
      </c>
      <c r="E239" s="151" t="s">
        <v>808</v>
      </c>
      <c r="F239" s="151">
        <v>6905</v>
      </c>
      <c r="G239" s="150" t="s">
        <v>1429</v>
      </c>
      <c r="H239" s="139" t="s">
        <v>1052</v>
      </c>
      <c r="I239" s="142" t="s">
        <v>75</v>
      </c>
      <c r="J239" s="203" t="str">
        <f>+_xlfn.XLOOKUP(Tabla1[[#This Row],[COD. COLABORADOR]],'[1]Reg_PJ_IP (Bruto)'!$A:$A,'[1]Reg_PJ_IP (Bruto)'!$BL:$BL)</f>
        <v>ACREDITADA</v>
      </c>
    </row>
    <row r="240" spans="1:10" x14ac:dyDescent="0.3">
      <c r="A240" s="123" t="s">
        <v>49</v>
      </c>
      <c r="B240" s="124">
        <v>45628</v>
      </c>
      <c r="C240" s="139" t="s">
        <v>70</v>
      </c>
      <c r="D240" s="150">
        <v>1090663</v>
      </c>
      <c r="E240" s="143" t="s">
        <v>243</v>
      </c>
      <c r="F240" s="151">
        <v>4250</v>
      </c>
      <c r="G240" s="150" t="s">
        <v>100</v>
      </c>
      <c r="H240" s="139" t="s">
        <v>1051</v>
      </c>
      <c r="I240" s="142" t="s">
        <v>75</v>
      </c>
      <c r="J240" s="203" t="str">
        <f>+_xlfn.XLOOKUP(Tabla1[[#This Row],[COD. COLABORADOR]],'[1]Reg_PJ_IP (Bruto)'!$A:$A,'[1]Reg_PJ_IP (Bruto)'!$BL:$BL)</f>
        <v>ACREDITADA</v>
      </c>
    </row>
    <row r="241" spans="1:10" x14ac:dyDescent="0.3">
      <c r="A241" s="123" t="s">
        <v>49</v>
      </c>
      <c r="B241" s="124">
        <v>45629</v>
      </c>
      <c r="C241" s="139" t="s">
        <v>70</v>
      </c>
      <c r="D241" s="139">
        <v>1090751</v>
      </c>
      <c r="E241" s="143" t="s">
        <v>805</v>
      </c>
      <c r="F241" s="143">
        <v>6902</v>
      </c>
      <c r="G241" s="139" t="s">
        <v>1431</v>
      </c>
      <c r="H241" s="139" t="s">
        <v>1051</v>
      </c>
      <c r="I241" s="142" t="s">
        <v>75</v>
      </c>
      <c r="J241" s="203" t="str">
        <f>+_xlfn.XLOOKUP(Tabla1[[#This Row],[COD. COLABORADOR]],'[1]Reg_PJ_IP (Bruto)'!$A:$A,'[1]Reg_PJ_IP (Bruto)'!$BL:$BL)</f>
        <v>ACREDITADA</v>
      </c>
    </row>
    <row r="242" spans="1:10" x14ac:dyDescent="0.3">
      <c r="A242" s="123" t="s">
        <v>49</v>
      </c>
      <c r="B242" s="128">
        <v>45638</v>
      </c>
      <c r="C242" s="139" t="s">
        <v>70</v>
      </c>
      <c r="D242" s="140">
        <v>1090818</v>
      </c>
      <c r="E242" s="141" t="s">
        <v>809</v>
      </c>
      <c r="F242" s="141">
        <v>8013</v>
      </c>
      <c r="G242" s="140" t="s">
        <v>126</v>
      </c>
      <c r="H242" s="140" t="s">
        <v>1046</v>
      </c>
      <c r="I242" s="142" t="s">
        <v>75</v>
      </c>
      <c r="J242" s="203" t="str">
        <f>+_xlfn.XLOOKUP(Tabla1[[#This Row],[COD. COLABORADOR]],'[1]Reg_PJ_IP (Bruto)'!$A:$A,'[1]Reg_PJ_IP (Bruto)'!$BL:$BL)</f>
        <v>ACREDITADA</v>
      </c>
    </row>
    <row r="243" spans="1:10" x14ac:dyDescent="0.3">
      <c r="A243" s="123" t="s">
        <v>49</v>
      </c>
      <c r="B243" s="124">
        <v>45642</v>
      </c>
      <c r="C243" s="139" t="s">
        <v>70</v>
      </c>
      <c r="D243" s="139">
        <v>1090617</v>
      </c>
      <c r="E243" s="143" t="s">
        <v>806</v>
      </c>
      <c r="F243" s="143">
        <v>1800</v>
      </c>
      <c r="G243" s="139" t="s">
        <v>1178</v>
      </c>
      <c r="H243" s="139" t="s">
        <v>1052</v>
      </c>
      <c r="I243" s="142" t="s">
        <v>75</v>
      </c>
      <c r="J243" s="203" t="str">
        <f>+_xlfn.XLOOKUP(Tabla1[[#This Row],[COD. COLABORADOR]],'[1]Reg_PJ_IP (Bruto)'!$A:$A,'[1]Reg_PJ_IP (Bruto)'!$BL:$BL)</f>
        <v>ACREDITADA</v>
      </c>
    </row>
    <row r="244" spans="1:10" x14ac:dyDescent="0.3">
      <c r="A244" s="123" t="s">
        <v>49</v>
      </c>
      <c r="B244" s="124">
        <v>45646</v>
      </c>
      <c r="C244" s="139" t="s">
        <v>70</v>
      </c>
      <c r="D244" s="140">
        <v>1090799</v>
      </c>
      <c r="E244" s="141" t="s">
        <v>810</v>
      </c>
      <c r="F244" s="141">
        <v>8013</v>
      </c>
      <c r="G244" s="139" t="s">
        <v>126</v>
      </c>
      <c r="H244" s="139" t="s">
        <v>1046</v>
      </c>
      <c r="I244" s="142" t="s">
        <v>74</v>
      </c>
      <c r="J244" s="203" t="str">
        <f>+_xlfn.XLOOKUP(Tabla1[[#This Row],[COD. COLABORADOR]],'[1]Reg_PJ_IP (Bruto)'!$A:$A,'[1]Reg_PJ_IP (Bruto)'!$BL:$BL)</f>
        <v>ACREDITADA</v>
      </c>
    </row>
    <row r="245" spans="1:10" x14ac:dyDescent="0.3">
      <c r="A245" s="123" t="s">
        <v>49</v>
      </c>
      <c r="B245" s="124">
        <v>45649</v>
      </c>
      <c r="C245" s="139" t="s">
        <v>70</v>
      </c>
      <c r="D245" s="140">
        <v>1090609</v>
      </c>
      <c r="E245" s="141" t="s">
        <v>245</v>
      </c>
      <c r="F245" s="141">
        <v>6905</v>
      </c>
      <c r="G245" s="140" t="s">
        <v>1429</v>
      </c>
      <c r="H245" s="139" t="s">
        <v>1050</v>
      </c>
      <c r="I245" s="142" t="s">
        <v>75</v>
      </c>
      <c r="J245" s="203" t="str">
        <f>+_xlfn.XLOOKUP(Tabla1[[#This Row],[COD. COLABORADOR]],'[1]Reg_PJ_IP (Bruto)'!$A:$A,'[1]Reg_PJ_IP (Bruto)'!$BL:$BL)</f>
        <v>ACREDITADA</v>
      </c>
    </row>
    <row r="246" spans="1:10" x14ac:dyDescent="0.3">
      <c r="A246" s="123" t="s">
        <v>49</v>
      </c>
      <c r="B246" s="124">
        <v>45650</v>
      </c>
      <c r="C246" s="139" t="s">
        <v>70</v>
      </c>
      <c r="D246" s="140">
        <v>1090623</v>
      </c>
      <c r="E246" s="143" t="s">
        <v>247</v>
      </c>
      <c r="F246" s="141">
        <v>6866</v>
      </c>
      <c r="G246" s="140" t="s">
        <v>1209</v>
      </c>
      <c r="H246" s="139" t="s">
        <v>1047</v>
      </c>
      <c r="I246" s="142" t="s">
        <v>75</v>
      </c>
      <c r="J246" s="203" t="str">
        <f>+_xlfn.XLOOKUP(Tabla1[[#This Row],[COD. COLABORADOR]],'[1]Reg_PJ_IP (Bruto)'!$A:$A,'[1]Reg_PJ_IP (Bruto)'!$BL:$BL)</f>
        <v>ACREDITADA</v>
      </c>
    </row>
    <row r="247" spans="1:10" x14ac:dyDescent="0.3">
      <c r="A247" s="123" t="s">
        <v>49</v>
      </c>
      <c r="B247" s="128">
        <v>45665</v>
      </c>
      <c r="C247" s="139" t="s">
        <v>68</v>
      </c>
      <c r="D247" s="140">
        <v>1090674</v>
      </c>
      <c r="E247" s="141" t="s">
        <v>255</v>
      </c>
      <c r="F247" s="141">
        <v>6979</v>
      </c>
      <c r="G247" s="140" t="s">
        <v>1168</v>
      </c>
      <c r="H247" s="140" t="s">
        <v>1049</v>
      </c>
      <c r="I247" s="142" t="s">
        <v>75</v>
      </c>
      <c r="J247" s="203" t="str">
        <f>+_xlfn.XLOOKUP(Tabla1[[#This Row],[COD. COLABORADOR]],'[1]Reg_PJ_IP (Bruto)'!$A:$A,'[1]Reg_PJ_IP (Bruto)'!$BL:$BL)</f>
        <v>ACREDITADA</v>
      </c>
    </row>
    <row r="248" spans="1:10" x14ac:dyDescent="0.3">
      <c r="A248" s="123" t="s">
        <v>49</v>
      </c>
      <c r="B248" s="124">
        <v>45677</v>
      </c>
      <c r="C248" s="139" t="s">
        <v>70</v>
      </c>
      <c r="D248" s="149">
        <v>1090584</v>
      </c>
      <c r="E248" s="143" t="s">
        <v>252</v>
      </c>
      <c r="F248" s="198">
        <v>7388</v>
      </c>
      <c r="G248" s="149" t="s">
        <v>1428</v>
      </c>
      <c r="H248" s="139" t="s">
        <v>1046</v>
      </c>
      <c r="I248" s="142" t="s">
        <v>74</v>
      </c>
      <c r="J248" s="203" t="str">
        <f>+_xlfn.XLOOKUP(Tabla1[[#This Row],[COD. COLABORADOR]],'[1]Reg_PJ_IP (Bruto)'!$A:$A,'[1]Reg_PJ_IP (Bruto)'!$BL:$BL)</f>
        <v>ACREDITADA</v>
      </c>
    </row>
    <row r="249" spans="1:10" x14ac:dyDescent="0.3">
      <c r="A249" s="123" t="s">
        <v>49</v>
      </c>
      <c r="B249" s="124">
        <v>45677</v>
      </c>
      <c r="C249" s="139" t="s">
        <v>69</v>
      </c>
      <c r="D249" s="149">
        <v>1090748</v>
      </c>
      <c r="E249" s="143" t="s">
        <v>793</v>
      </c>
      <c r="F249" s="156">
        <v>1750</v>
      </c>
      <c r="G249" s="149" t="s">
        <v>162</v>
      </c>
      <c r="H249" s="149" t="s">
        <v>1046</v>
      </c>
      <c r="I249" s="142" t="s">
        <v>74</v>
      </c>
      <c r="J249" s="203" t="str">
        <f>+_xlfn.XLOOKUP(Tabla1[[#This Row],[COD. COLABORADOR]],'[1]Reg_PJ_IP (Bruto)'!$A:$A,'[1]Reg_PJ_IP (Bruto)'!$BL:$BL)</f>
        <v>ACREDITADA</v>
      </c>
    </row>
    <row r="250" spans="1:10" x14ac:dyDescent="0.3">
      <c r="A250" s="123" t="s">
        <v>49</v>
      </c>
      <c r="B250" s="126">
        <v>45677</v>
      </c>
      <c r="C250" s="139" t="s">
        <v>70</v>
      </c>
      <c r="D250" s="140">
        <v>1090733</v>
      </c>
      <c r="E250" s="139" t="s">
        <v>273</v>
      </c>
      <c r="F250" s="140">
        <v>6905</v>
      </c>
      <c r="G250" s="140" t="s">
        <v>1429</v>
      </c>
      <c r="H250" s="139" t="s">
        <v>1051</v>
      </c>
      <c r="I250" s="142" t="s">
        <v>74</v>
      </c>
      <c r="J250" s="203" t="str">
        <f>+_xlfn.XLOOKUP(Tabla1[[#This Row],[COD. COLABORADOR]],'[1]Reg_PJ_IP (Bruto)'!$A:$A,'[1]Reg_PJ_IP (Bruto)'!$BL:$BL)</f>
        <v>ACREDITADA</v>
      </c>
    </row>
    <row r="251" spans="1:10" x14ac:dyDescent="0.3">
      <c r="A251" s="123" t="s">
        <v>49</v>
      </c>
      <c r="B251" s="126">
        <v>45677</v>
      </c>
      <c r="C251" s="139" t="s">
        <v>70</v>
      </c>
      <c r="D251" s="140">
        <v>1090514</v>
      </c>
      <c r="E251" s="139" t="s">
        <v>250</v>
      </c>
      <c r="F251" s="140">
        <v>6100</v>
      </c>
      <c r="G251" s="140" t="s">
        <v>1061</v>
      </c>
      <c r="H251" s="139" t="s">
        <v>1053</v>
      </c>
      <c r="I251" s="142" t="s">
        <v>75</v>
      </c>
      <c r="J251" s="203" t="str">
        <f>+_xlfn.XLOOKUP(Tabla1[[#This Row],[COD. COLABORADOR]],'[1]Reg_PJ_IP (Bruto)'!$A:$A,'[1]Reg_PJ_IP (Bruto)'!$BL:$BL)</f>
        <v>ACREDITADA</v>
      </c>
    </row>
    <row r="252" spans="1:10" x14ac:dyDescent="0.3">
      <c r="A252" s="123" t="s">
        <v>49</v>
      </c>
      <c r="B252" s="126">
        <v>45693</v>
      </c>
      <c r="C252" s="139" t="s">
        <v>70</v>
      </c>
      <c r="D252" s="149">
        <v>1090726</v>
      </c>
      <c r="E252" s="156" t="s">
        <v>795</v>
      </c>
      <c r="F252" s="149">
        <v>6905</v>
      </c>
      <c r="G252" s="149" t="s">
        <v>1429</v>
      </c>
      <c r="H252" s="149" t="s">
        <v>1051</v>
      </c>
      <c r="I252" s="142" t="s">
        <v>75</v>
      </c>
      <c r="J252" s="203" t="str">
        <f>+_xlfn.XLOOKUP(Tabla1[[#This Row],[COD. COLABORADOR]],'[1]Reg_PJ_IP (Bruto)'!$A:$A,'[1]Reg_PJ_IP (Bruto)'!$BL:$BL)</f>
        <v>ACREDITADA</v>
      </c>
    </row>
    <row r="253" spans="1:10" x14ac:dyDescent="0.3">
      <c r="A253" s="123" t="s">
        <v>49</v>
      </c>
      <c r="B253" s="126">
        <v>45698</v>
      </c>
      <c r="C253" s="139" t="s">
        <v>69</v>
      </c>
      <c r="D253" s="149">
        <v>1090694</v>
      </c>
      <c r="E253" s="139" t="s">
        <v>847</v>
      </c>
      <c r="F253" s="149">
        <v>6866</v>
      </c>
      <c r="G253" s="149" t="s">
        <v>1209</v>
      </c>
      <c r="H253" s="149" t="s">
        <v>1047</v>
      </c>
      <c r="I253" s="142" t="s">
        <v>75</v>
      </c>
      <c r="J253" s="203" t="str">
        <f>+_xlfn.XLOOKUP(Tabla1[[#This Row],[COD. COLABORADOR]],'[1]Reg_PJ_IP (Bruto)'!$A:$A,'[1]Reg_PJ_IP (Bruto)'!$BL:$BL)</f>
        <v>ACREDITADA</v>
      </c>
    </row>
    <row r="254" spans="1:10" x14ac:dyDescent="0.3">
      <c r="A254" s="123" t="s">
        <v>49</v>
      </c>
      <c r="B254" s="124">
        <v>45698</v>
      </c>
      <c r="C254" s="139" t="s">
        <v>69</v>
      </c>
      <c r="D254" s="140">
        <v>1090814</v>
      </c>
      <c r="E254" s="143" t="s">
        <v>872</v>
      </c>
      <c r="F254" s="141">
        <v>7347</v>
      </c>
      <c r="G254" s="140" t="s">
        <v>1435</v>
      </c>
      <c r="H254" s="139" t="s">
        <v>1060</v>
      </c>
      <c r="I254" s="142" t="s">
        <v>74</v>
      </c>
      <c r="J254" s="203" t="str">
        <f>+_xlfn.XLOOKUP(Tabla1[[#This Row],[COD. COLABORADOR]],'[1]Reg_PJ_IP (Bruto)'!$A:$A,'[1]Reg_PJ_IP (Bruto)'!$BL:$BL)</f>
        <v>ACREDITADA</v>
      </c>
    </row>
    <row r="255" spans="1:10" x14ac:dyDescent="0.3">
      <c r="A255" s="123" t="s">
        <v>49</v>
      </c>
      <c r="B255" s="124">
        <v>45701</v>
      </c>
      <c r="C255" s="139" t="s">
        <v>68</v>
      </c>
      <c r="D255" s="140">
        <v>1090787</v>
      </c>
      <c r="E255" s="143" t="s">
        <v>848</v>
      </c>
      <c r="F255" s="141">
        <v>7379</v>
      </c>
      <c r="G255" s="140" t="s">
        <v>132</v>
      </c>
      <c r="H255" s="139" t="s">
        <v>1046</v>
      </c>
      <c r="I255" s="142" t="s">
        <v>75</v>
      </c>
      <c r="J255" s="203" t="str">
        <f>+_xlfn.XLOOKUP(Tabla1[[#This Row],[COD. COLABORADOR]],'[1]Reg_PJ_IP (Bruto)'!$A:$A,'[1]Reg_PJ_IP (Bruto)'!$BL:$BL)</f>
        <v>ACREDITADA</v>
      </c>
    </row>
    <row r="256" spans="1:10" x14ac:dyDescent="0.3">
      <c r="A256" s="123" t="s">
        <v>49</v>
      </c>
      <c r="B256" s="124">
        <v>45722</v>
      </c>
      <c r="C256" s="139" t="s">
        <v>69</v>
      </c>
      <c r="D256" s="140">
        <v>1090734</v>
      </c>
      <c r="E256" s="143" t="s">
        <v>796</v>
      </c>
      <c r="F256" s="141">
        <v>1750</v>
      </c>
      <c r="G256" s="140" t="s">
        <v>162</v>
      </c>
      <c r="H256" s="139" t="s">
        <v>1046</v>
      </c>
      <c r="I256" s="142" t="s">
        <v>876</v>
      </c>
      <c r="J256" s="203" t="str">
        <f>+_xlfn.XLOOKUP(Tabla1[[#This Row],[COD. COLABORADOR]],'[1]Reg_PJ_IP (Bruto)'!$A:$A,'[1]Reg_PJ_IP (Bruto)'!$BL:$BL)</f>
        <v>ACREDITADA</v>
      </c>
    </row>
    <row r="257" spans="1:10" x14ac:dyDescent="0.3">
      <c r="A257" s="123" t="s">
        <v>49</v>
      </c>
      <c r="B257" s="126">
        <v>45722</v>
      </c>
      <c r="C257" s="139" t="s">
        <v>70</v>
      </c>
      <c r="D257" s="140">
        <v>1090799</v>
      </c>
      <c r="E257" s="140" t="s">
        <v>810</v>
      </c>
      <c r="F257" s="141">
        <v>8013</v>
      </c>
      <c r="G257" s="140" t="s">
        <v>126</v>
      </c>
      <c r="H257" s="139" t="s">
        <v>1046</v>
      </c>
      <c r="I257" s="142" t="s">
        <v>74</v>
      </c>
      <c r="J257" s="203" t="str">
        <f>+_xlfn.XLOOKUP(Tabla1[[#This Row],[COD. COLABORADOR]],'[1]Reg_PJ_IP (Bruto)'!$A:$A,'[1]Reg_PJ_IP (Bruto)'!$BL:$BL)</f>
        <v>ACREDITADA</v>
      </c>
    </row>
    <row r="258" spans="1:10" x14ac:dyDescent="0.3">
      <c r="A258" s="123" t="s">
        <v>49</v>
      </c>
      <c r="B258" s="124">
        <v>45722</v>
      </c>
      <c r="C258" s="139" t="s">
        <v>70</v>
      </c>
      <c r="D258" s="140">
        <v>1090725</v>
      </c>
      <c r="E258" s="143" t="s">
        <v>873</v>
      </c>
      <c r="F258" s="141">
        <v>6905</v>
      </c>
      <c r="G258" s="140" t="s">
        <v>1429</v>
      </c>
      <c r="H258" s="139" t="s">
        <v>1051</v>
      </c>
      <c r="I258" s="142" t="s">
        <v>75</v>
      </c>
      <c r="J258" s="203" t="str">
        <f>+_xlfn.XLOOKUP(Tabla1[[#This Row],[COD. COLABORADOR]],'[1]Reg_PJ_IP (Bruto)'!$A:$A,'[1]Reg_PJ_IP (Bruto)'!$BL:$BL)</f>
        <v>ACREDITADA</v>
      </c>
    </row>
    <row r="259" spans="1:10" x14ac:dyDescent="0.3">
      <c r="A259" s="123" t="s">
        <v>49</v>
      </c>
      <c r="B259" s="124">
        <v>45722</v>
      </c>
      <c r="C259" s="139" t="s">
        <v>68</v>
      </c>
      <c r="D259" s="140">
        <v>1090837</v>
      </c>
      <c r="E259" s="143" t="s">
        <v>1436</v>
      </c>
      <c r="F259" s="141">
        <v>8048</v>
      </c>
      <c r="G259" s="140" t="s">
        <v>1437</v>
      </c>
      <c r="H259" s="139" t="s">
        <v>1059</v>
      </c>
      <c r="I259" s="142" t="s">
        <v>74</v>
      </c>
      <c r="J259" s="203" t="str">
        <f>+_xlfn.XLOOKUP(Tabla1[[#This Row],[COD. COLABORADOR]],'[1]Reg_PJ_IP (Bruto)'!$A:$A,'[1]Reg_PJ_IP (Bruto)'!$BL:$BL)</f>
        <v>ACREDITADA</v>
      </c>
    </row>
    <row r="260" spans="1:10" x14ac:dyDescent="0.3">
      <c r="A260" s="123" t="s">
        <v>49</v>
      </c>
      <c r="B260" s="126">
        <v>45741</v>
      </c>
      <c r="C260" s="139" t="s">
        <v>70</v>
      </c>
      <c r="D260" s="140">
        <v>1090701</v>
      </c>
      <c r="E260" s="140" t="s">
        <v>244</v>
      </c>
      <c r="F260" s="141">
        <v>4400</v>
      </c>
      <c r="G260" s="140" t="s">
        <v>1221</v>
      </c>
      <c r="H260" s="139" t="s">
        <v>1046</v>
      </c>
      <c r="I260" s="142" t="s">
        <v>75</v>
      </c>
      <c r="J260" s="203" t="str">
        <f>+_xlfn.XLOOKUP(Tabla1[[#This Row],[COD. COLABORADOR]],'[1]Reg_PJ_IP (Bruto)'!$A:$A,'[1]Reg_PJ_IP (Bruto)'!$BL:$BL)</f>
        <v>ACREDITADA</v>
      </c>
    </row>
    <row r="261" spans="1:10" x14ac:dyDescent="0.3">
      <c r="A261" s="123" t="s">
        <v>49</v>
      </c>
      <c r="B261" s="126">
        <v>45748</v>
      </c>
      <c r="C261" s="139" t="s">
        <v>70</v>
      </c>
      <c r="D261" s="140">
        <v>1090818</v>
      </c>
      <c r="E261" s="139" t="s">
        <v>809</v>
      </c>
      <c r="F261" s="140">
        <v>8013</v>
      </c>
      <c r="G261" s="140" t="s">
        <v>126</v>
      </c>
      <c r="H261" s="139" t="s">
        <v>1046</v>
      </c>
      <c r="I261" s="142" t="s">
        <v>75</v>
      </c>
      <c r="J261" s="203" t="str">
        <f>+_xlfn.XLOOKUP(Tabla1[[#This Row],[COD. COLABORADOR]],'[1]Reg_PJ_IP (Bruto)'!$A:$A,'[1]Reg_PJ_IP (Bruto)'!$BL:$BL)</f>
        <v>ACREDITADA</v>
      </c>
    </row>
    <row r="262" spans="1:10" x14ac:dyDescent="0.3">
      <c r="A262" s="123" t="s">
        <v>49</v>
      </c>
      <c r="B262" s="124">
        <v>45749</v>
      </c>
      <c r="C262" s="139" t="s">
        <v>68</v>
      </c>
      <c r="D262" s="140">
        <v>1090836</v>
      </c>
      <c r="E262" s="141" t="s">
        <v>1438</v>
      </c>
      <c r="F262" s="141">
        <v>8048</v>
      </c>
      <c r="G262" s="140" t="s">
        <v>1437</v>
      </c>
      <c r="H262" s="139" t="s">
        <v>1059</v>
      </c>
      <c r="I262" s="142" t="s">
        <v>75</v>
      </c>
      <c r="J262" s="203" t="str">
        <f>+_xlfn.XLOOKUP(Tabla1[[#This Row],[COD. COLABORADOR]],'[1]Reg_PJ_IP (Bruto)'!$A:$A,'[1]Reg_PJ_IP (Bruto)'!$BL:$BL)</f>
        <v>ACREDITADA</v>
      </c>
    </row>
    <row r="263" spans="1:10" x14ac:dyDescent="0.3">
      <c r="A263" s="123" t="s">
        <v>49</v>
      </c>
      <c r="B263" s="126">
        <v>45754</v>
      </c>
      <c r="C263" s="139" t="s">
        <v>68</v>
      </c>
      <c r="D263" s="157">
        <v>1090751</v>
      </c>
      <c r="E263" s="143" t="s">
        <v>805</v>
      </c>
      <c r="F263" s="157">
        <v>6902</v>
      </c>
      <c r="G263" s="157" t="s">
        <v>1431</v>
      </c>
      <c r="H263" s="139" t="s">
        <v>1051</v>
      </c>
      <c r="I263" s="142" t="s">
        <v>74</v>
      </c>
      <c r="J263" s="203" t="str">
        <f>+_xlfn.XLOOKUP(Tabla1[[#This Row],[COD. COLABORADOR]],'[1]Reg_PJ_IP (Bruto)'!$A:$A,'[1]Reg_PJ_IP (Bruto)'!$BL:$BL)</f>
        <v>ACREDITADA</v>
      </c>
    </row>
    <row r="264" spans="1:10" x14ac:dyDescent="0.3">
      <c r="A264" s="123" t="s">
        <v>49</v>
      </c>
      <c r="B264" s="126">
        <v>45755</v>
      </c>
      <c r="C264" s="139" t="s">
        <v>70</v>
      </c>
      <c r="D264" s="157">
        <v>1090791</v>
      </c>
      <c r="E264" s="143" t="s">
        <v>902</v>
      </c>
      <c r="F264" s="157">
        <v>7160</v>
      </c>
      <c r="G264" s="157" t="s">
        <v>1424</v>
      </c>
      <c r="H264" s="139" t="s">
        <v>1064</v>
      </c>
      <c r="I264" s="142" t="s">
        <v>74</v>
      </c>
      <c r="J264" s="203" t="str">
        <f>+_xlfn.XLOOKUP(Tabla1[[#This Row],[COD. COLABORADOR]],'[1]Reg_PJ_IP (Bruto)'!$A:$A,'[1]Reg_PJ_IP (Bruto)'!$BL:$BL)</f>
        <v>ACREDITADA</v>
      </c>
    </row>
    <row r="265" spans="1:10" x14ac:dyDescent="0.3">
      <c r="A265" s="123" t="s">
        <v>49</v>
      </c>
      <c r="B265" s="124">
        <v>45776</v>
      </c>
      <c r="C265" s="139" t="s">
        <v>70</v>
      </c>
      <c r="D265" s="157">
        <v>1090616</v>
      </c>
      <c r="E265" s="143" t="s">
        <v>263</v>
      </c>
      <c r="F265" s="158">
        <v>6971</v>
      </c>
      <c r="G265" s="157" t="s">
        <v>178</v>
      </c>
      <c r="H265" s="139" t="s">
        <v>1052</v>
      </c>
      <c r="I265" s="142" t="s">
        <v>74</v>
      </c>
      <c r="J265" s="203" t="str">
        <f>+_xlfn.XLOOKUP(Tabla1[[#This Row],[COD. COLABORADOR]],'[1]Reg_PJ_IP (Bruto)'!$A:$A,'[1]Reg_PJ_IP (Bruto)'!$BL:$BL)</f>
        <v>ACREDITADA</v>
      </c>
    </row>
    <row r="266" spans="1:10" x14ac:dyDescent="0.3">
      <c r="A266" s="123" t="s">
        <v>49</v>
      </c>
      <c r="B266" s="126">
        <v>45790</v>
      </c>
      <c r="C266" s="139" t="s">
        <v>68</v>
      </c>
      <c r="D266" s="157">
        <v>1090771</v>
      </c>
      <c r="E266" s="140" t="s">
        <v>1439</v>
      </c>
      <c r="F266" s="157">
        <v>6905</v>
      </c>
      <c r="G266" s="157" t="s">
        <v>1429</v>
      </c>
      <c r="H266" s="139" t="s">
        <v>1060</v>
      </c>
      <c r="I266" s="142" t="s">
        <v>74</v>
      </c>
      <c r="J266" s="203" t="str">
        <f>+_xlfn.XLOOKUP(Tabla1[[#This Row],[COD. COLABORADOR]],'[1]Reg_PJ_IP (Bruto)'!$A:$A,'[1]Reg_PJ_IP (Bruto)'!$BL:$BL)</f>
        <v>ACREDITADA</v>
      </c>
    </row>
    <row r="267" spans="1:10" x14ac:dyDescent="0.3">
      <c r="A267" s="123" t="s">
        <v>49</v>
      </c>
      <c r="B267" s="124">
        <v>45809</v>
      </c>
      <c r="C267" s="139" t="s">
        <v>69</v>
      </c>
      <c r="D267" s="157">
        <v>1090728</v>
      </c>
      <c r="E267" s="143" t="s">
        <v>270</v>
      </c>
      <c r="F267" s="158">
        <v>1800</v>
      </c>
      <c r="G267" s="157" t="s">
        <v>1178</v>
      </c>
      <c r="H267" s="139" t="s">
        <v>1051</v>
      </c>
      <c r="I267" s="142" t="s">
        <v>75</v>
      </c>
      <c r="J267" s="203" t="str">
        <f>+_xlfn.XLOOKUP(Tabla1[[#This Row],[COD. COLABORADOR]],'[1]Reg_PJ_IP (Bruto)'!$A:$A,'[1]Reg_PJ_IP (Bruto)'!$BL:$BL)</f>
        <v>ACREDITADA</v>
      </c>
    </row>
    <row r="268" spans="1:10" x14ac:dyDescent="0.3">
      <c r="A268" s="123" t="s">
        <v>49</v>
      </c>
      <c r="B268" s="126">
        <v>45810</v>
      </c>
      <c r="C268" s="139" t="s">
        <v>67</v>
      </c>
      <c r="D268" s="157">
        <v>1090724</v>
      </c>
      <c r="E268" s="140" t="s">
        <v>177</v>
      </c>
      <c r="F268" s="157">
        <v>6971</v>
      </c>
      <c r="G268" s="157" t="s">
        <v>178</v>
      </c>
      <c r="H268" s="139" t="s">
        <v>1051</v>
      </c>
      <c r="I268" s="142" t="s">
        <v>75</v>
      </c>
      <c r="J268" s="203" t="str">
        <f>+_xlfn.XLOOKUP(Tabla1[[#This Row],[COD. COLABORADOR]],'[1]Reg_PJ_IP (Bruto)'!$A:$A,'[1]Reg_PJ_IP (Bruto)'!$BL:$BL)</f>
        <v>ACREDITADA</v>
      </c>
    </row>
    <row r="269" spans="1:10" x14ac:dyDescent="0.3">
      <c r="A269" s="123" t="s">
        <v>49</v>
      </c>
      <c r="B269" s="126">
        <v>45821</v>
      </c>
      <c r="C269" s="139" t="s">
        <v>67</v>
      </c>
      <c r="D269" s="157">
        <v>1090799</v>
      </c>
      <c r="E269" s="139" t="s">
        <v>810</v>
      </c>
      <c r="F269" s="157">
        <v>8013</v>
      </c>
      <c r="G269" s="157" t="s">
        <v>126</v>
      </c>
      <c r="H269" s="139" t="s">
        <v>1046</v>
      </c>
      <c r="I269" s="142" t="s">
        <v>1426</v>
      </c>
      <c r="J269" s="203" t="str">
        <f>+_xlfn.XLOOKUP(Tabla1[[#This Row],[COD. COLABORADOR]],'[1]Reg_PJ_IP (Bruto)'!$A:$A,'[1]Reg_PJ_IP (Bruto)'!$BL:$BL)</f>
        <v>ACREDITADA</v>
      </c>
    </row>
    <row r="270" spans="1:10" x14ac:dyDescent="0.3">
      <c r="A270" s="123" t="s">
        <v>49</v>
      </c>
      <c r="B270" s="126">
        <v>45821</v>
      </c>
      <c r="C270" s="139" t="s">
        <v>70</v>
      </c>
      <c r="D270" s="157">
        <v>1090812</v>
      </c>
      <c r="E270" s="143" t="s">
        <v>939</v>
      </c>
      <c r="F270" s="157">
        <v>6979</v>
      </c>
      <c r="G270" s="157" t="s">
        <v>1168</v>
      </c>
      <c r="H270" s="139" t="s">
        <v>1060</v>
      </c>
      <c r="I270" s="142" t="s">
        <v>74</v>
      </c>
      <c r="J270" s="203" t="str">
        <f>+_xlfn.XLOOKUP(Tabla1[[#This Row],[COD. COLABORADOR]],'[1]Reg_PJ_IP (Bruto)'!$A:$A,'[1]Reg_PJ_IP (Bruto)'!$BL:$BL)</f>
        <v>ACREDITADA</v>
      </c>
    </row>
    <row r="271" spans="1:10" x14ac:dyDescent="0.3">
      <c r="A271" s="123" t="s">
        <v>49</v>
      </c>
      <c r="B271" s="126">
        <v>45831</v>
      </c>
      <c r="C271" s="139" t="s">
        <v>69</v>
      </c>
      <c r="D271" s="157">
        <v>1090622</v>
      </c>
      <c r="E271" s="140" t="s">
        <v>713</v>
      </c>
      <c r="F271" s="158">
        <v>7473</v>
      </c>
      <c r="G271" s="157" t="s">
        <v>1173</v>
      </c>
      <c r="H271" s="139" t="s">
        <v>1058</v>
      </c>
      <c r="I271" s="142" t="s">
        <v>75</v>
      </c>
      <c r="J271" s="203" t="str">
        <f>+_xlfn.XLOOKUP(Tabla1[[#This Row],[COD. COLABORADOR]],'[1]Reg_PJ_IP (Bruto)'!$A:$A,'[1]Reg_PJ_IP (Bruto)'!$BL:$BL)</f>
        <v>ACREDITADA</v>
      </c>
    </row>
    <row r="272" spans="1:10" x14ac:dyDescent="0.3">
      <c r="A272" s="123" t="s">
        <v>49</v>
      </c>
      <c r="B272" s="124">
        <v>45845</v>
      </c>
      <c r="C272" s="139" t="s">
        <v>70</v>
      </c>
      <c r="D272" s="157">
        <v>1090748</v>
      </c>
      <c r="E272" s="141" t="s">
        <v>793</v>
      </c>
      <c r="F272" s="158">
        <v>1750</v>
      </c>
      <c r="G272" s="157" t="s">
        <v>162</v>
      </c>
      <c r="H272" s="139" t="s">
        <v>1046</v>
      </c>
      <c r="I272" s="142" t="s">
        <v>74</v>
      </c>
      <c r="J272" s="203" t="str">
        <f>+_xlfn.XLOOKUP(Tabla1[[#This Row],[COD. COLABORADOR]],'[1]Reg_PJ_IP (Bruto)'!$A:$A,'[1]Reg_PJ_IP (Bruto)'!$BL:$BL)</f>
        <v>ACREDITADA</v>
      </c>
    </row>
    <row r="273" spans="1:10" x14ac:dyDescent="0.3">
      <c r="A273" s="123" t="s">
        <v>49</v>
      </c>
      <c r="B273" s="124">
        <v>45847</v>
      </c>
      <c r="C273" s="139" t="s">
        <v>70</v>
      </c>
      <c r="D273" s="157">
        <v>1090691</v>
      </c>
      <c r="E273" s="141" t="s">
        <v>135</v>
      </c>
      <c r="F273" s="158">
        <v>7036</v>
      </c>
      <c r="G273" s="157" t="s">
        <v>1427</v>
      </c>
      <c r="H273" s="139" t="s">
        <v>1046</v>
      </c>
      <c r="I273" s="142" t="s">
        <v>75</v>
      </c>
      <c r="J273" s="203" t="str">
        <f>+_xlfn.XLOOKUP(Tabla1[[#This Row],[COD. COLABORADOR]],'[1]Reg_PJ_IP (Bruto)'!$A:$A,'[1]Reg_PJ_IP (Bruto)'!$BL:$BL)</f>
        <v>ACREDITADA</v>
      </c>
    </row>
    <row r="274" spans="1:10" x14ac:dyDescent="0.3">
      <c r="A274" s="123" t="s">
        <v>49</v>
      </c>
      <c r="B274" s="124">
        <v>45874</v>
      </c>
      <c r="C274" s="139" t="s">
        <v>70</v>
      </c>
      <c r="D274" s="157">
        <v>1090728</v>
      </c>
      <c r="E274" s="141" t="s">
        <v>270</v>
      </c>
      <c r="F274" s="158">
        <v>1800</v>
      </c>
      <c r="G274" s="157" t="s">
        <v>1178</v>
      </c>
      <c r="H274" s="139" t="s">
        <v>1051</v>
      </c>
      <c r="I274" s="142" t="s">
        <v>74</v>
      </c>
      <c r="J274" s="203" t="str">
        <f>+_xlfn.XLOOKUP(Tabla1[[#This Row],[COD. COLABORADOR]],'[1]Reg_PJ_IP (Bruto)'!$A:$A,'[1]Reg_PJ_IP (Bruto)'!$BL:$BL)</f>
        <v>ACREDITADA</v>
      </c>
    </row>
    <row r="275" spans="1:10" x14ac:dyDescent="0.3">
      <c r="A275" s="123" t="s">
        <v>49</v>
      </c>
      <c r="B275" s="124">
        <v>45875</v>
      </c>
      <c r="C275" s="139" t="s">
        <v>70</v>
      </c>
      <c r="D275" s="157">
        <v>1090654</v>
      </c>
      <c r="E275" s="158" t="s">
        <v>988</v>
      </c>
      <c r="F275" s="158">
        <v>6905</v>
      </c>
      <c r="G275" s="157" t="s">
        <v>1429</v>
      </c>
      <c r="H275" s="139" t="s">
        <v>1051</v>
      </c>
      <c r="I275" s="142" t="s">
        <v>74</v>
      </c>
      <c r="J275" s="203" t="str">
        <f>+_xlfn.XLOOKUP(Tabla1[[#This Row],[COD. COLABORADOR]],'[1]Reg_PJ_IP (Bruto)'!$A:$A,'[1]Reg_PJ_IP (Bruto)'!$BL:$BL)</f>
        <v>ACREDITADA</v>
      </c>
    </row>
    <row r="276" spans="1:10" x14ac:dyDescent="0.3">
      <c r="A276" s="123" t="s">
        <v>49</v>
      </c>
      <c r="B276" s="126">
        <v>45887</v>
      </c>
      <c r="C276" s="139" t="s">
        <v>69</v>
      </c>
      <c r="D276" s="157">
        <v>1090803</v>
      </c>
      <c r="E276" s="139" t="s">
        <v>991</v>
      </c>
      <c r="F276" s="157">
        <v>7473</v>
      </c>
      <c r="G276" s="157" t="s">
        <v>1173</v>
      </c>
      <c r="H276" s="139" t="s">
        <v>1060</v>
      </c>
      <c r="I276" s="142" t="s">
        <v>75</v>
      </c>
      <c r="J276" s="203" t="str">
        <f>+_xlfn.XLOOKUP(Tabla1[[#This Row],[COD. COLABORADOR]],'[1]Reg_PJ_IP (Bruto)'!$A:$A,'[1]Reg_PJ_IP (Bruto)'!$BL:$BL)</f>
        <v>ACREDITADA</v>
      </c>
    </row>
    <row r="277" spans="1:10" x14ac:dyDescent="0.3">
      <c r="A277" s="123" t="s">
        <v>49</v>
      </c>
      <c r="B277" s="126">
        <v>45887</v>
      </c>
      <c r="C277" s="139" t="s">
        <v>69</v>
      </c>
      <c r="D277" s="146">
        <v>1090763</v>
      </c>
      <c r="E277" s="139" t="s">
        <v>989</v>
      </c>
      <c r="F277" s="159">
        <v>4250</v>
      </c>
      <c r="G277" s="159" t="s">
        <v>100</v>
      </c>
      <c r="H277" s="139" t="s">
        <v>1060</v>
      </c>
      <c r="I277" s="142" t="s">
        <v>75</v>
      </c>
      <c r="J277" s="203" t="str">
        <f>+_xlfn.XLOOKUP(Tabla1[[#This Row],[COD. COLABORADOR]],'[1]Reg_PJ_IP (Bruto)'!$A:$A,'[1]Reg_PJ_IP (Bruto)'!$BL:$BL)</f>
        <v>ACREDITADA</v>
      </c>
    </row>
    <row r="278" spans="1:10" x14ac:dyDescent="0.3">
      <c r="A278" s="123" t="s">
        <v>49</v>
      </c>
      <c r="B278" s="126">
        <v>45887</v>
      </c>
      <c r="C278" s="139" t="s">
        <v>69</v>
      </c>
      <c r="D278" s="146">
        <v>1090769</v>
      </c>
      <c r="E278" s="140" t="s">
        <v>990</v>
      </c>
      <c r="F278" s="157">
        <v>6979</v>
      </c>
      <c r="G278" s="157" t="s">
        <v>1168</v>
      </c>
      <c r="H278" s="139" t="s">
        <v>1060</v>
      </c>
      <c r="I278" s="142" t="s">
        <v>75</v>
      </c>
      <c r="J278" s="203" t="str">
        <f>+_xlfn.XLOOKUP(Tabla1[[#This Row],[COD. COLABORADOR]],'[1]Reg_PJ_IP (Bruto)'!$A:$A,'[1]Reg_PJ_IP (Bruto)'!$BL:$BL)</f>
        <v>ACREDITADA</v>
      </c>
    </row>
    <row r="279" spans="1:10" x14ac:dyDescent="0.3">
      <c r="A279" s="123" t="s">
        <v>49</v>
      </c>
      <c r="B279" s="126">
        <v>45891</v>
      </c>
      <c r="C279" s="139" t="s">
        <v>72</v>
      </c>
      <c r="D279" s="160">
        <v>1090748</v>
      </c>
      <c r="E279" s="158" t="s">
        <v>793</v>
      </c>
      <c r="F279" s="157">
        <v>1750</v>
      </c>
      <c r="G279" s="157" t="s">
        <v>162</v>
      </c>
      <c r="H279" s="139" t="s">
        <v>1046</v>
      </c>
      <c r="I279" s="142" t="s">
        <v>74</v>
      </c>
      <c r="J279" s="203" t="str">
        <f>+_xlfn.XLOOKUP(Tabla1[[#This Row],[COD. COLABORADOR]],'[1]Reg_PJ_IP (Bruto)'!$A:$A,'[1]Reg_PJ_IP (Bruto)'!$BL:$BL)</f>
        <v>ACREDITADA</v>
      </c>
    </row>
    <row r="280" spans="1:10" x14ac:dyDescent="0.3">
      <c r="A280" s="123" t="s">
        <v>49</v>
      </c>
      <c r="B280" s="132">
        <v>45904</v>
      </c>
      <c r="C280" s="139" t="s">
        <v>69</v>
      </c>
      <c r="D280" s="161">
        <v>1090697</v>
      </c>
      <c r="E280" s="140" t="s">
        <v>274</v>
      </c>
      <c r="F280" s="157">
        <v>7657</v>
      </c>
      <c r="G280" s="157" t="s">
        <v>1172</v>
      </c>
      <c r="H280" s="139" t="s">
        <v>1047</v>
      </c>
      <c r="I280" s="142" t="s">
        <v>876</v>
      </c>
      <c r="J280" s="203" t="str">
        <f>+_xlfn.XLOOKUP(Tabla1[[#This Row],[COD. COLABORADOR]],'[1]Reg_PJ_IP (Bruto)'!$A:$A,'[1]Reg_PJ_IP (Bruto)'!$BL:$BL)</f>
        <v>ACREDITADA</v>
      </c>
    </row>
    <row r="281" spans="1:10" x14ac:dyDescent="0.3">
      <c r="A281" s="123" t="s">
        <v>49</v>
      </c>
      <c r="B281" s="128">
        <v>45904</v>
      </c>
      <c r="C281" s="139" t="s">
        <v>70</v>
      </c>
      <c r="D281" s="157">
        <v>1090734</v>
      </c>
      <c r="E281" s="158" t="s">
        <v>796</v>
      </c>
      <c r="F281" s="158">
        <v>1750</v>
      </c>
      <c r="G281" s="157" t="s">
        <v>162</v>
      </c>
      <c r="H281" s="139" t="s">
        <v>1046</v>
      </c>
      <c r="I281" s="142" t="s">
        <v>74</v>
      </c>
      <c r="J281" s="203" t="str">
        <f>+_xlfn.XLOOKUP(Tabla1[[#This Row],[COD. COLABORADOR]],'[1]Reg_PJ_IP (Bruto)'!$A:$A,'[1]Reg_PJ_IP (Bruto)'!$BL:$BL)</f>
        <v>ACREDITADA</v>
      </c>
    </row>
    <row r="282" spans="1:10" x14ac:dyDescent="0.3">
      <c r="A282" s="123" t="s">
        <v>49</v>
      </c>
      <c r="B282" s="126">
        <v>45904</v>
      </c>
      <c r="C282" s="139" t="s">
        <v>70</v>
      </c>
      <c r="D282" s="157">
        <v>1090748</v>
      </c>
      <c r="E282" s="140" t="s">
        <v>793</v>
      </c>
      <c r="F282" s="157">
        <v>1750</v>
      </c>
      <c r="G282" s="162" t="s">
        <v>162</v>
      </c>
      <c r="H282" s="139" t="s">
        <v>1046</v>
      </c>
      <c r="I282" s="142" t="s">
        <v>74</v>
      </c>
      <c r="J282" s="203" t="str">
        <f>+_xlfn.XLOOKUP(Tabla1[[#This Row],[COD. COLABORADOR]],'[1]Reg_PJ_IP (Bruto)'!$A:$A,'[1]Reg_PJ_IP (Bruto)'!$BL:$BL)</f>
        <v>ACREDITADA</v>
      </c>
    </row>
    <row r="283" spans="1:10" x14ac:dyDescent="0.3">
      <c r="A283" s="123" t="s">
        <v>49</v>
      </c>
      <c r="B283" s="126">
        <v>45904</v>
      </c>
      <c r="C283" s="139" t="s">
        <v>69</v>
      </c>
      <c r="D283" s="163">
        <v>1090663</v>
      </c>
      <c r="E283" s="141" t="s">
        <v>243</v>
      </c>
      <c r="F283" s="157">
        <v>4250</v>
      </c>
      <c r="G283" s="164" t="s">
        <v>100</v>
      </c>
      <c r="H283" s="139" t="s">
        <v>1051</v>
      </c>
      <c r="I283" s="142" t="s">
        <v>75</v>
      </c>
      <c r="J283" s="203" t="str">
        <f>+_xlfn.XLOOKUP(Tabla1[[#This Row],[COD. COLABORADOR]],'[1]Reg_PJ_IP (Bruto)'!$A:$A,'[1]Reg_PJ_IP (Bruto)'!$BL:$BL)</f>
        <v>ACREDITADA</v>
      </c>
    </row>
    <row r="284" spans="1:10" x14ac:dyDescent="0.3">
      <c r="A284" s="123" t="s">
        <v>49</v>
      </c>
      <c r="B284" s="126">
        <v>45940</v>
      </c>
      <c r="C284" s="139" t="s">
        <v>70</v>
      </c>
      <c r="D284" s="157">
        <v>1090734</v>
      </c>
      <c r="E284" s="143" t="s">
        <v>796</v>
      </c>
      <c r="F284" s="157">
        <v>1750</v>
      </c>
      <c r="G284" s="160" t="s">
        <v>162</v>
      </c>
      <c r="H284" s="139" t="s">
        <v>1046</v>
      </c>
      <c r="I284" s="142" t="s">
        <v>74</v>
      </c>
      <c r="J284" s="203" t="str">
        <f>+_xlfn.XLOOKUP(Tabla1[[#This Row],[COD. COLABORADOR]],'[1]Reg_PJ_IP (Bruto)'!$A:$A,'[1]Reg_PJ_IP (Bruto)'!$BL:$BL)</f>
        <v>ACREDITADA</v>
      </c>
    </row>
    <row r="285" spans="1:10" x14ac:dyDescent="0.3">
      <c r="A285" s="123" t="s">
        <v>49</v>
      </c>
      <c r="B285" s="126">
        <v>45945</v>
      </c>
      <c r="C285" s="139" t="s">
        <v>70</v>
      </c>
      <c r="D285" s="157">
        <v>1090818</v>
      </c>
      <c r="E285" s="165" t="s">
        <v>809</v>
      </c>
      <c r="F285" s="157">
        <v>8013</v>
      </c>
      <c r="G285" s="162" t="s">
        <v>126</v>
      </c>
      <c r="H285" s="139" t="s">
        <v>1046</v>
      </c>
      <c r="I285" s="142" t="s">
        <v>876</v>
      </c>
      <c r="J285" s="203" t="str">
        <f>+_xlfn.XLOOKUP(Tabla1[[#This Row],[COD. COLABORADOR]],'[1]Reg_PJ_IP (Bruto)'!$A:$A,'[1]Reg_PJ_IP (Bruto)'!$BL:$BL)</f>
        <v>ACREDITADA</v>
      </c>
    </row>
    <row r="286" spans="1:10" x14ac:dyDescent="0.3">
      <c r="A286" s="123" t="s">
        <v>49</v>
      </c>
      <c r="B286" s="124">
        <v>45946</v>
      </c>
      <c r="C286" s="139" t="s">
        <v>70</v>
      </c>
      <c r="D286" s="163">
        <v>1090810</v>
      </c>
      <c r="E286" s="143" t="s">
        <v>1030</v>
      </c>
      <c r="F286" s="158">
        <v>6100</v>
      </c>
      <c r="G286" s="166" t="s">
        <v>1061</v>
      </c>
      <c r="H286" s="139" t="s">
        <v>1060</v>
      </c>
      <c r="I286" s="142" t="s">
        <v>74</v>
      </c>
      <c r="J286" s="203" t="str">
        <f>+_xlfn.XLOOKUP(Tabla1[[#This Row],[COD. COLABORADOR]],'[1]Reg_PJ_IP (Bruto)'!$A:$A,'[1]Reg_PJ_IP (Bruto)'!$BL:$BL)</f>
        <v>ACREDITADA</v>
      </c>
    </row>
    <row r="287" spans="1:10" x14ac:dyDescent="0.3">
      <c r="A287" s="123" t="s">
        <v>49</v>
      </c>
      <c r="B287" s="124">
        <v>45962</v>
      </c>
      <c r="C287" s="139" t="s">
        <v>69</v>
      </c>
      <c r="D287" s="163">
        <v>1090808</v>
      </c>
      <c r="E287" s="147" t="s">
        <v>1097</v>
      </c>
      <c r="F287" s="158">
        <v>7614</v>
      </c>
      <c r="G287" s="167" t="s">
        <v>1182</v>
      </c>
      <c r="H287" s="139" t="s">
        <v>1060</v>
      </c>
      <c r="I287" s="142" t="s">
        <v>876</v>
      </c>
      <c r="J287" s="203" t="str">
        <f>+_xlfn.XLOOKUP(Tabla1[[#This Row],[COD. COLABORADOR]],'[1]Reg_PJ_IP (Bruto)'!$A:$A,'[1]Reg_PJ_IP (Bruto)'!$BL:$BL)</f>
        <v>ACREDITADA</v>
      </c>
    </row>
    <row r="288" spans="1:10" x14ac:dyDescent="0.3">
      <c r="A288" s="123" t="s">
        <v>49</v>
      </c>
      <c r="B288" s="124">
        <v>45967</v>
      </c>
      <c r="C288" s="139" t="s">
        <v>69</v>
      </c>
      <c r="D288" s="157">
        <v>1090810</v>
      </c>
      <c r="E288" s="143" t="s">
        <v>1030</v>
      </c>
      <c r="F288" s="158">
        <v>6100</v>
      </c>
      <c r="G288" s="157" t="s">
        <v>1061</v>
      </c>
      <c r="H288" s="139" t="s">
        <v>1060</v>
      </c>
      <c r="I288" s="142" t="s">
        <v>75</v>
      </c>
      <c r="J288" s="203" t="str">
        <f>+_xlfn.XLOOKUP(Tabla1[[#This Row],[COD. COLABORADOR]],'[1]Reg_PJ_IP (Bruto)'!$A:$A,'[1]Reg_PJ_IP (Bruto)'!$BL:$BL)</f>
        <v>ACREDITADA</v>
      </c>
    </row>
    <row r="289" spans="1:10" x14ac:dyDescent="0.3">
      <c r="A289" s="123" t="s">
        <v>49</v>
      </c>
      <c r="B289" s="124">
        <v>45967</v>
      </c>
      <c r="C289" s="139" t="s">
        <v>69</v>
      </c>
      <c r="D289" s="168">
        <v>1090699</v>
      </c>
      <c r="E289" s="143" t="s">
        <v>794</v>
      </c>
      <c r="F289" s="169">
        <v>7388</v>
      </c>
      <c r="G289" s="170" t="s">
        <v>1428</v>
      </c>
      <c r="H289" s="139" t="s">
        <v>1046</v>
      </c>
      <c r="I289" s="142" t="s">
        <v>75</v>
      </c>
      <c r="J289" s="203" t="str">
        <f>+_xlfn.XLOOKUP(Tabla1[[#This Row],[COD. COLABORADOR]],'[1]Reg_PJ_IP (Bruto)'!$A:$A,'[1]Reg_PJ_IP (Bruto)'!$BL:$BL)</f>
        <v>ACREDITADA</v>
      </c>
    </row>
    <row r="290" spans="1:10" x14ac:dyDescent="0.3">
      <c r="A290" s="123" t="s">
        <v>49</v>
      </c>
      <c r="B290" s="124">
        <v>45967</v>
      </c>
      <c r="C290" s="139" t="s">
        <v>69</v>
      </c>
      <c r="D290" s="171">
        <v>1090674</v>
      </c>
      <c r="E290" s="141" t="s">
        <v>255</v>
      </c>
      <c r="F290" s="172">
        <v>6979</v>
      </c>
      <c r="G290" s="140" t="s">
        <v>1168</v>
      </c>
      <c r="H290" s="140" t="s">
        <v>1049</v>
      </c>
      <c r="I290" s="142" t="s">
        <v>75</v>
      </c>
      <c r="J290" s="203" t="str">
        <f>+_xlfn.XLOOKUP(Tabla1[[#This Row],[COD. COLABORADOR]],'[1]Reg_PJ_IP (Bruto)'!$A:$A,'[1]Reg_PJ_IP (Bruto)'!$BL:$BL)</f>
        <v>ACREDITADA</v>
      </c>
    </row>
    <row r="291" spans="1:10" x14ac:dyDescent="0.3">
      <c r="A291" s="123" t="s">
        <v>49</v>
      </c>
      <c r="B291" s="124">
        <v>45992</v>
      </c>
      <c r="C291" s="139" t="s">
        <v>70</v>
      </c>
      <c r="D291" s="157">
        <v>1090748</v>
      </c>
      <c r="E291" s="141" t="s">
        <v>793</v>
      </c>
      <c r="F291" s="158">
        <v>1750</v>
      </c>
      <c r="G291" s="157" t="s">
        <v>162</v>
      </c>
      <c r="H291" s="140" t="s">
        <v>1046</v>
      </c>
      <c r="I291" s="142" t="s">
        <v>74</v>
      </c>
      <c r="J291" s="203" t="str">
        <f>+_xlfn.XLOOKUP(Tabla1[[#This Row],[COD. COLABORADOR]],'[1]Reg_PJ_IP (Bruto)'!$A:$A,'[1]Reg_PJ_IP (Bruto)'!$BL:$BL)</f>
        <v>ACREDITADA</v>
      </c>
    </row>
    <row r="292" spans="1:10" x14ac:dyDescent="0.3">
      <c r="A292" s="123" t="s">
        <v>49</v>
      </c>
      <c r="B292" s="124">
        <v>45992</v>
      </c>
      <c r="C292" s="139" t="s">
        <v>70</v>
      </c>
      <c r="D292" s="168">
        <v>1090836</v>
      </c>
      <c r="E292" s="156" t="s">
        <v>1438</v>
      </c>
      <c r="F292" s="169">
        <v>8048</v>
      </c>
      <c r="G292" s="170" t="s">
        <v>1437</v>
      </c>
      <c r="H292" s="139" t="s">
        <v>1059</v>
      </c>
      <c r="I292" s="142" t="s">
        <v>75</v>
      </c>
      <c r="J292" s="203" t="str">
        <f>+_xlfn.XLOOKUP(Tabla1[[#This Row],[COD. COLABORADOR]],'[1]Reg_PJ_IP (Bruto)'!$A:$A,'[1]Reg_PJ_IP (Bruto)'!$BL:$BL)</f>
        <v>ACREDITADA</v>
      </c>
    </row>
    <row r="293" spans="1:10" x14ac:dyDescent="0.3">
      <c r="A293" s="123" t="s">
        <v>49</v>
      </c>
      <c r="B293" s="124">
        <v>45993</v>
      </c>
      <c r="C293" s="139" t="s">
        <v>70</v>
      </c>
      <c r="D293" s="149">
        <v>1090837</v>
      </c>
      <c r="E293" s="143" t="s">
        <v>1436</v>
      </c>
      <c r="F293" s="156">
        <v>8048</v>
      </c>
      <c r="G293" s="149" t="s">
        <v>1437</v>
      </c>
      <c r="H293" s="139" t="s">
        <v>1059</v>
      </c>
      <c r="I293" s="142" t="s">
        <v>75</v>
      </c>
      <c r="J293" s="203" t="str">
        <f>+_xlfn.XLOOKUP(Tabla1[[#This Row],[COD. COLABORADOR]],'[1]Reg_PJ_IP (Bruto)'!$A:$A,'[1]Reg_PJ_IP (Bruto)'!$BL:$BL)</f>
        <v>ACREDITADA</v>
      </c>
    </row>
    <row r="294" spans="1:10" x14ac:dyDescent="0.3">
      <c r="A294" s="123" t="s">
        <v>49</v>
      </c>
      <c r="B294" s="124">
        <v>46023</v>
      </c>
      <c r="C294" s="139" t="s">
        <v>70</v>
      </c>
      <c r="D294" s="173">
        <v>1090744</v>
      </c>
      <c r="E294" s="143" t="s">
        <v>275</v>
      </c>
      <c r="F294" s="169">
        <v>7683</v>
      </c>
      <c r="G294" s="173" t="s">
        <v>92</v>
      </c>
      <c r="H294" s="139" t="s">
        <v>1059</v>
      </c>
      <c r="I294" s="142" t="s">
        <v>75</v>
      </c>
      <c r="J294" s="203" t="str">
        <f>+_xlfn.XLOOKUP(Tabla1[[#This Row],[COD. COLABORADOR]],'[1]Reg_PJ_IP (Bruto)'!$A:$A,'[1]Reg_PJ_IP (Bruto)'!$BL:$BL)</f>
        <v>ACREDITADA</v>
      </c>
    </row>
    <row r="295" spans="1:10" x14ac:dyDescent="0.3">
      <c r="A295" s="123" t="s">
        <v>49</v>
      </c>
      <c r="B295" s="124">
        <v>46023</v>
      </c>
      <c r="C295" s="139" t="s">
        <v>70</v>
      </c>
      <c r="D295" s="139">
        <v>1090743</v>
      </c>
      <c r="E295" s="143" t="s">
        <v>277</v>
      </c>
      <c r="F295" s="143">
        <v>7683</v>
      </c>
      <c r="G295" s="139" t="s">
        <v>92</v>
      </c>
      <c r="H295" s="139" t="s">
        <v>1059</v>
      </c>
      <c r="I295" s="142" t="s">
        <v>74</v>
      </c>
      <c r="J295" s="203" t="str">
        <f>+_xlfn.XLOOKUP(Tabla1[[#This Row],[COD. COLABORADOR]],'[1]Reg_PJ_IP (Bruto)'!$A:$A,'[1]Reg_PJ_IP (Bruto)'!$BL:$BL)</f>
        <v>ACREDITADA</v>
      </c>
    </row>
    <row r="296" spans="1:10" x14ac:dyDescent="0.3">
      <c r="A296" s="123" t="s">
        <v>49</v>
      </c>
      <c r="B296" s="126">
        <v>46054</v>
      </c>
      <c r="C296" s="139" t="s">
        <v>72</v>
      </c>
      <c r="D296" s="140">
        <v>1090818</v>
      </c>
      <c r="E296" s="143" t="s">
        <v>809</v>
      </c>
      <c r="F296" s="140">
        <v>8013</v>
      </c>
      <c r="G296" s="140" t="s">
        <v>126</v>
      </c>
      <c r="H296" s="139" t="s">
        <v>1046</v>
      </c>
      <c r="I296" s="142" t="s">
        <v>75</v>
      </c>
      <c r="J296" s="203" t="str">
        <f>+_xlfn.XLOOKUP(Tabla1[[#This Row],[COD. COLABORADOR]],'[1]Reg_PJ_IP (Bruto)'!$A:$A,'[1]Reg_PJ_IP (Bruto)'!$BL:$BL)</f>
        <v>ACREDITADA</v>
      </c>
    </row>
    <row r="297" spans="1:10" x14ac:dyDescent="0.3">
      <c r="A297" s="123" t="s">
        <v>49</v>
      </c>
      <c r="B297" s="126">
        <v>46178</v>
      </c>
      <c r="C297" s="139" t="s">
        <v>69</v>
      </c>
      <c r="D297" s="174">
        <v>1090701</v>
      </c>
      <c r="E297" s="143" t="s">
        <v>244</v>
      </c>
      <c r="F297" s="174">
        <v>4400</v>
      </c>
      <c r="G297" s="139" t="s">
        <v>1221</v>
      </c>
      <c r="H297" s="139" t="s">
        <v>1046</v>
      </c>
      <c r="I297" s="142" t="s">
        <v>75</v>
      </c>
      <c r="J297" s="203" t="str">
        <f>+_xlfn.XLOOKUP(Tabla1[[#This Row],[COD. COLABORADOR]],'[1]Reg_PJ_IP (Bruto)'!$A:$A,'[1]Reg_PJ_IP (Bruto)'!$BL:$BL)</f>
        <v>ACREDITADA</v>
      </c>
    </row>
    <row r="298" spans="1:10" x14ac:dyDescent="0.3">
      <c r="A298" s="123" t="s">
        <v>49</v>
      </c>
      <c r="B298" s="124">
        <v>46191</v>
      </c>
      <c r="C298" s="139" t="s">
        <v>68</v>
      </c>
      <c r="D298" s="139">
        <v>1090787</v>
      </c>
      <c r="E298" s="143" t="s">
        <v>848</v>
      </c>
      <c r="F298" s="143">
        <v>7379</v>
      </c>
      <c r="G298" s="139" t="s">
        <v>132</v>
      </c>
      <c r="H298" s="139" t="s">
        <v>1046</v>
      </c>
      <c r="I298" s="142" t="s">
        <v>75</v>
      </c>
      <c r="J298" s="203" t="str">
        <f>+_xlfn.XLOOKUP(Tabla1[[#This Row],[COD. COLABORADOR]],'[1]Reg_PJ_IP (Bruto)'!$A:$A,'[1]Reg_PJ_IP (Bruto)'!$BL:$BL)</f>
        <v>ACREDITADA</v>
      </c>
    </row>
    <row r="299" spans="1:10" x14ac:dyDescent="0.3">
      <c r="A299" s="123" t="s">
        <v>49</v>
      </c>
      <c r="B299" s="126">
        <v>46209</v>
      </c>
      <c r="C299" s="139" t="s">
        <v>68</v>
      </c>
      <c r="D299" s="139">
        <v>1090898</v>
      </c>
      <c r="E299" s="139" t="s">
        <v>1440</v>
      </c>
      <c r="F299" s="143">
        <v>7645</v>
      </c>
      <c r="G299" s="143" t="s">
        <v>1176</v>
      </c>
      <c r="H299" s="139" t="s">
        <v>1051</v>
      </c>
      <c r="I299" s="142" t="s">
        <v>74</v>
      </c>
      <c r="J299" s="203" t="str">
        <f>+_xlfn.XLOOKUP(Tabla1[[#This Row],[COD. COLABORADOR]],'[1]Reg_PJ_IP (Bruto)'!$A:$A,'[1]Reg_PJ_IP (Bruto)'!$BL:$BL)</f>
        <v>ACREDITADA</v>
      </c>
    </row>
    <row r="300" spans="1:10" x14ac:dyDescent="0.3">
      <c r="A300" s="123" t="s">
        <v>49</v>
      </c>
      <c r="B300" s="135">
        <v>46216</v>
      </c>
      <c r="C300" s="139" t="s">
        <v>68</v>
      </c>
      <c r="D300" s="174">
        <v>1090812</v>
      </c>
      <c r="E300" s="143" t="s">
        <v>939</v>
      </c>
      <c r="F300" s="149">
        <v>6979</v>
      </c>
      <c r="G300" s="149" t="s">
        <v>1168</v>
      </c>
      <c r="H300" s="139" t="s">
        <v>1060</v>
      </c>
      <c r="I300" s="142" t="s">
        <v>75</v>
      </c>
      <c r="J300" s="203" t="str">
        <f>+_xlfn.XLOOKUP(Tabla1[[#This Row],[COD. COLABORADOR]],'[1]Reg_PJ_IP (Bruto)'!$A:$A,'[1]Reg_PJ_IP (Bruto)'!$BL:$BL)</f>
        <v>ACREDITADA</v>
      </c>
    </row>
    <row r="301" spans="1:10" x14ac:dyDescent="0.3">
      <c r="A301" s="123" t="s">
        <v>46</v>
      </c>
      <c r="B301" s="126">
        <v>44621</v>
      </c>
      <c r="C301" s="139" t="s">
        <v>66</v>
      </c>
      <c r="D301" s="139">
        <v>1150125</v>
      </c>
      <c r="E301" s="139" t="s">
        <v>278</v>
      </c>
      <c r="F301" s="139">
        <v>6830</v>
      </c>
      <c r="G301" s="139" t="s">
        <v>1184</v>
      </c>
      <c r="H301" s="139" t="s">
        <v>1050</v>
      </c>
      <c r="I301" s="142" t="s">
        <v>75</v>
      </c>
      <c r="J301" s="203" t="str">
        <f>+_xlfn.XLOOKUP(Tabla1[[#This Row],[COD. COLABORADOR]],'[1]Reg_PJ_IP (Bruto)'!$A:$A,'[1]Reg_PJ_IP (Bruto)'!$BL:$BL)</f>
        <v>ACREDITADA</v>
      </c>
    </row>
    <row r="302" spans="1:10" x14ac:dyDescent="0.3">
      <c r="A302" s="123" t="s">
        <v>46</v>
      </c>
      <c r="B302" s="126">
        <v>44621</v>
      </c>
      <c r="C302" s="139" t="s">
        <v>66</v>
      </c>
      <c r="D302" s="139">
        <v>1150145</v>
      </c>
      <c r="E302" s="143" t="s">
        <v>279</v>
      </c>
      <c r="F302" s="139">
        <v>7645</v>
      </c>
      <c r="G302" s="139" t="s">
        <v>1176</v>
      </c>
      <c r="H302" s="139" t="s">
        <v>1044</v>
      </c>
      <c r="I302" s="142" t="s">
        <v>75</v>
      </c>
      <c r="J302" s="203" t="str">
        <f>+_xlfn.XLOOKUP(Tabla1[[#This Row],[COD. COLABORADOR]],'[1]Reg_PJ_IP (Bruto)'!$A:$A,'[1]Reg_PJ_IP (Bruto)'!$BL:$BL)</f>
        <v>ACREDITADA</v>
      </c>
    </row>
    <row r="303" spans="1:10" x14ac:dyDescent="0.3">
      <c r="A303" s="123" t="s">
        <v>46</v>
      </c>
      <c r="B303" s="126">
        <v>44652</v>
      </c>
      <c r="C303" s="139" t="s">
        <v>66</v>
      </c>
      <c r="D303" s="139">
        <v>1150126</v>
      </c>
      <c r="E303" s="143" t="s">
        <v>282</v>
      </c>
      <c r="F303" s="139">
        <v>6915</v>
      </c>
      <c r="G303" s="139" t="s">
        <v>96</v>
      </c>
      <c r="H303" s="139" t="s">
        <v>1049</v>
      </c>
      <c r="I303" s="142" t="s">
        <v>75</v>
      </c>
      <c r="J303" s="203" t="str">
        <f>+_xlfn.XLOOKUP(Tabla1[[#This Row],[COD. COLABORADOR]],'[1]Reg_PJ_IP (Bruto)'!$A:$A,'[1]Reg_PJ_IP (Bruto)'!$BL:$BL)</f>
        <v>ACREDITADA</v>
      </c>
    </row>
    <row r="304" spans="1:10" x14ac:dyDescent="0.3">
      <c r="A304" s="123" t="s">
        <v>46</v>
      </c>
      <c r="B304" s="126">
        <v>44652</v>
      </c>
      <c r="C304" s="139" t="s">
        <v>66</v>
      </c>
      <c r="D304" s="139">
        <v>1150129</v>
      </c>
      <c r="E304" s="139" t="s">
        <v>281</v>
      </c>
      <c r="F304" s="139">
        <v>7473</v>
      </c>
      <c r="G304" s="139" t="s">
        <v>1173</v>
      </c>
      <c r="H304" s="139" t="s">
        <v>1056</v>
      </c>
      <c r="I304" s="142" t="s">
        <v>75</v>
      </c>
      <c r="J304" s="203" t="str">
        <f>+_xlfn.XLOOKUP(Tabla1[[#This Row],[COD. COLABORADOR]],'[1]Reg_PJ_IP (Bruto)'!$A:$A,'[1]Reg_PJ_IP (Bruto)'!$BL:$BL)</f>
        <v>ACREDITADA</v>
      </c>
    </row>
    <row r="305" spans="1:10" x14ac:dyDescent="0.3">
      <c r="A305" s="123" t="s">
        <v>46</v>
      </c>
      <c r="B305" s="126">
        <v>44652</v>
      </c>
      <c r="C305" s="139" t="s">
        <v>66</v>
      </c>
      <c r="D305" s="139">
        <v>1150139</v>
      </c>
      <c r="E305" s="143" t="s">
        <v>280</v>
      </c>
      <c r="F305" s="139">
        <v>1750</v>
      </c>
      <c r="G305" s="139" t="s">
        <v>162</v>
      </c>
      <c r="H305" s="139" t="s">
        <v>1047</v>
      </c>
      <c r="I305" s="142" t="s">
        <v>75</v>
      </c>
      <c r="J305" s="203" t="str">
        <f>+_xlfn.XLOOKUP(Tabla1[[#This Row],[COD. COLABORADOR]],'[1]Reg_PJ_IP (Bruto)'!$A:$A,'[1]Reg_PJ_IP (Bruto)'!$BL:$BL)</f>
        <v>ACREDITADA</v>
      </c>
    </row>
    <row r="306" spans="1:10" x14ac:dyDescent="0.3">
      <c r="A306" s="123" t="s">
        <v>46</v>
      </c>
      <c r="B306" s="126">
        <v>44652</v>
      </c>
      <c r="C306" s="139" t="s">
        <v>66</v>
      </c>
      <c r="D306" s="143">
        <v>1150142</v>
      </c>
      <c r="E306" s="143" t="s">
        <v>283</v>
      </c>
      <c r="F306" s="143">
        <v>7645</v>
      </c>
      <c r="G306" s="139" t="s">
        <v>1176</v>
      </c>
      <c r="H306" s="139" t="s">
        <v>1048</v>
      </c>
      <c r="I306" s="142" t="s">
        <v>75</v>
      </c>
      <c r="J306" s="203" t="str">
        <f>+_xlfn.XLOOKUP(Tabla1[[#This Row],[COD. COLABORADOR]],'[1]Reg_PJ_IP (Bruto)'!$A:$A,'[1]Reg_PJ_IP (Bruto)'!$BL:$BL)</f>
        <v>ACREDITADA</v>
      </c>
    </row>
    <row r="307" spans="1:10" x14ac:dyDescent="0.3">
      <c r="A307" s="123" t="s">
        <v>46</v>
      </c>
      <c r="B307" s="126">
        <v>44682</v>
      </c>
      <c r="C307" s="139" t="s">
        <v>66</v>
      </c>
      <c r="D307" s="139">
        <v>1150088</v>
      </c>
      <c r="E307" s="139" t="s">
        <v>284</v>
      </c>
      <c r="F307" s="139">
        <v>4250</v>
      </c>
      <c r="G307" s="139" t="s">
        <v>100</v>
      </c>
      <c r="H307" s="139" t="s">
        <v>1053</v>
      </c>
      <c r="I307" s="142" t="s">
        <v>75</v>
      </c>
      <c r="J307" s="203" t="str">
        <f>+_xlfn.XLOOKUP(Tabla1[[#This Row],[COD. COLABORADOR]],'[1]Reg_PJ_IP (Bruto)'!$A:$A,'[1]Reg_PJ_IP (Bruto)'!$BL:$BL)</f>
        <v>ACREDITADA</v>
      </c>
    </row>
    <row r="308" spans="1:10" x14ac:dyDescent="0.3">
      <c r="A308" s="123" t="s">
        <v>46</v>
      </c>
      <c r="B308" s="124">
        <v>44682</v>
      </c>
      <c r="C308" s="139" t="s">
        <v>66</v>
      </c>
      <c r="D308" s="139">
        <v>1150090</v>
      </c>
      <c r="E308" s="143" t="s">
        <v>136</v>
      </c>
      <c r="F308" s="143">
        <v>7645</v>
      </c>
      <c r="G308" s="139" t="s">
        <v>1176</v>
      </c>
      <c r="H308" s="139" t="s">
        <v>1045</v>
      </c>
      <c r="I308" s="142" t="s">
        <v>75</v>
      </c>
      <c r="J308" s="203" t="str">
        <f>+_xlfn.XLOOKUP(Tabla1[[#This Row],[COD. COLABORADOR]],'[1]Reg_PJ_IP (Bruto)'!$A:$A,'[1]Reg_PJ_IP (Bruto)'!$BL:$BL)</f>
        <v>ACREDITADA</v>
      </c>
    </row>
    <row r="309" spans="1:10" x14ac:dyDescent="0.3">
      <c r="A309" s="123" t="s">
        <v>46</v>
      </c>
      <c r="B309" s="124">
        <v>44682</v>
      </c>
      <c r="C309" s="139" t="s">
        <v>66</v>
      </c>
      <c r="D309" s="149">
        <v>1150138</v>
      </c>
      <c r="E309" s="156" t="s">
        <v>285</v>
      </c>
      <c r="F309" s="156">
        <v>7645</v>
      </c>
      <c r="G309" s="149" t="s">
        <v>1176</v>
      </c>
      <c r="H309" s="149" t="s">
        <v>1051</v>
      </c>
      <c r="I309" s="142" t="s">
        <v>75</v>
      </c>
      <c r="J309" s="203" t="str">
        <f>+_xlfn.XLOOKUP(Tabla1[[#This Row],[COD. COLABORADOR]],'[1]Reg_PJ_IP (Bruto)'!$A:$A,'[1]Reg_PJ_IP (Bruto)'!$BL:$BL)</f>
        <v>ACREDITADA</v>
      </c>
    </row>
    <row r="310" spans="1:10" x14ac:dyDescent="0.3">
      <c r="A310" s="123" t="s">
        <v>46</v>
      </c>
      <c r="B310" s="126">
        <v>44713</v>
      </c>
      <c r="C310" s="139" t="s">
        <v>66</v>
      </c>
      <c r="D310" s="149">
        <v>1150091</v>
      </c>
      <c r="E310" s="156" t="s">
        <v>287</v>
      </c>
      <c r="F310" s="176">
        <v>6915</v>
      </c>
      <c r="G310" s="176" t="s">
        <v>96</v>
      </c>
      <c r="H310" s="149" t="s">
        <v>1052</v>
      </c>
      <c r="I310" s="142" t="s">
        <v>75</v>
      </c>
      <c r="J310" s="203" t="str">
        <f>+_xlfn.XLOOKUP(Tabla1[[#This Row],[COD. COLABORADOR]],'[1]Reg_PJ_IP (Bruto)'!$A:$A,'[1]Reg_PJ_IP (Bruto)'!$BL:$BL)</f>
        <v>ACREDITADA</v>
      </c>
    </row>
    <row r="311" spans="1:10" x14ac:dyDescent="0.3">
      <c r="A311" s="123" t="s">
        <v>46</v>
      </c>
      <c r="B311" s="126">
        <v>44713</v>
      </c>
      <c r="C311" s="139" t="s">
        <v>66</v>
      </c>
      <c r="D311" s="140">
        <v>1150117</v>
      </c>
      <c r="E311" s="141" t="s">
        <v>286</v>
      </c>
      <c r="F311" s="140">
        <v>7730</v>
      </c>
      <c r="G311" s="140" t="s">
        <v>1441</v>
      </c>
      <c r="H311" s="139" t="s">
        <v>1057</v>
      </c>
      <c r="I311" s="142" t="s">
        <v>75</v>
      </c>
      <c r="J311" s="203" t="str">
        <f>+_xlfn.XLOOKUP(Tabla1[[#This Row],[COD. COLABORADOR]],'[1]Reg_PJ_IP (Bruto)'!$A:$A,'[1]Reg_PJ_IP (Bruto)'!$BL:$BL)</f>
        <v>ACREDITADA</v>
      </c>
    </row>
    <row r="312" spans="1:10" x14ac:dyDescent="0.3">
      <c r="A312" s="123" t="s">
        <v>46</v>
      </c>
      <c r="B312" s="124">
        <v>44713</v>
      </c>
      <c r="C312" s="139" t="s">
        <v>66</v>
      </c>
      <c r="D312" s="139">
        <v>1150147</v>
      </c>
      <c r="E312" s="143" t="s">
        <v>137</v>
      </c>
      <c r="F312" s="143">
        <v>7379</v>
      </c>
      <c r="G312" s="139" t="s">
        <v>132</v>
      </c>
      <c r="H312" s="139" t="s">
        <v>1046</v>
      </c>
      <c r="I312" s="142" t="s">
        <v>75</v>
      </c>
      <c r="J312" s="203" t="str">
        <f>+_xlfn.XLOOKUP(Tabla1[[#This Row],[COD. COLABORADOR]],'[1]Reg_PJ_IP (Bruto)'!$A:$A,'[1]Reg_PJ_IP (Bruto)'!$BL:$BL)</f>
        <v>ACREDITADA</v>
      </c>
    </row>
    <row r="313" spans="1:10" x14ac:dyDescent="0.3">
      <c r="A313" s="123" t="s">
        <v>46</v>
      </c>
      <c r="B313" s="134">
        <v>44774</v>
      </c>
      <c r="C313" s="139" t="s">
        <v>68</v>
      </c>
      <c r="D313" s="139">
        <v>1150125</v>
      </c>
      <c r="E313" s="143" t="s">
        <v>278</v>
      </c>
      <c r="F313" s="143">
        <v>6830</v>
      </c>
      <c r="G313" s="139" t="s">
        <v>1184</v>
      </c>
      <c r="H313" s="139" t="s">
        <v>1050</v>
      </c>
      <c r="I313" s="142" t="s">
        <v>74</v>
      </c>
      <c r="J313" s="203" t="str">
        <f>+_xlfn.XLOOKUP(Tabla1[[#This Row],[COD. COLABORADOR]],'[1]Reg_PJ_IP (Bruto)'!$A:$A,'[1]Reg_PJ_IP (Bruto)'!$BL:$BL)</f>
        <v>ACREDITADA</v>
      </c>
    </row>
    <row r="314" spans="1:10" x14ac:dyDescent="0.3">
      <c r="A314" s="123" t="s">
        <v>46</v>
      </c>
      <c r="B314" s="126">
        <v>44774</v>
      </c>
      <c r="C314" s="139" t="s">
        <v>66</v>
      </c>
      <c r="D314" s="140">
        <v>1150125</v>
      </c>
      <c r="E314" s="143" t="s">
        <v>278</v>
      </c>
      <c r="F314" s="155">
        <v>6830</v>
      </c>
      <c r="G314" s="140" t="s">
        <v>1184</v>
      </c>
      <c r="H314" s="140" t="s">
        <v>1050</v>
      </c>
      <c r="I314" s="142" t="s">
        <v>75</v>
      </c>
      <c r="J314" s="203" t="str">
        <f>+_xlfn.XLOOKUP(Tabla1[[#This Row],[COD. COLABORADOR]],'[1]Reg_PJ_IP (Bruto)'!$A:$A,'[1]Reg_PJ_IP (Bruto)'!$BL:$BL)</f>
        <v>ACREDITADA</v>
      </c>
    </row>
    <row r="315" spans="1:10" x14ac:dyDescent="0.3">
      <c r="A315" s="123" t="s">
        <v>46</v>
      </c>
      <c r="B315" s="124">
        <v>44774</v>
      </c>
      <c r="C315" s="139" t="s">
        <v>66</v>
      </c>
      <c r="D315" s="140">
        <v>1150145</v>
      </c>
      <c r="E315" s="141" t="s">
        <v>279</v>
      </c>
      <c r="F315" s="141">
        <v>7645</v>
      </c>
      <c r="G315" s="140" t="s">
        <v>1176</v>
      </c>
      <c r="H315" s="139" t="s">
        <v>1044</v>
      </c>
      <c r="I315" s="142" t="s">
        <v>75</v>
      </c>
      <c r="J315" s="203" t="str">
        <f>+_xlfn.XLOOKUP(Tabla1[[#This Row],[COD. COLABORADOR]],'[1]Reg_PJ_IP (Bruto)'!$A:$A,'[1]Reg_PJ_IP (Bruto)'!$BL:$BL)</f>
        <v>ACREDITADA</v>
      </c>
    </row>
    <row r="316" spans="1:10" x14ac:dyDescent="0.3">
      <c r="A316" s="123" t="s">
        <v>46</v>
      </c>
      <c r="B316" s="126">
        <v>44805</v>
      </c>
      <c r="C316" s="139" t="s">
        <v>66</v>
      </c>
      <c r="D316" s="139">
        <v>1150088</v>
      </c>
      <c r="E316" s="139" t="s">
        <v>284</v>
      </c>
      <c r="F316" s="139">
        <v>4250</v>
      </c>
      <c r="G316" s="154" t="s">
        <v>100</v>
      </c>
      <c r="H316" s="139" t="s">
        <v>1053</v>
      </c>
      <c r="I316" s="142" t="s">
        <v>75</v>
      </c>
      <c r="J316" s="203" t="str">
        <f>+_xlfn.XLOOKUP(Tabla1[[#This Row],[COD. COLABORADOR]],'[1]Reg_PJ_IP (Bruto)'!$A:$A,'[1]Reg_PJ_IP (Bruto)'!$BL:$BL)</f>
        <v>ACREDITADA</v>
      </c>
    </row>
    <row r="317" spans="1:10" x14ac:dyDescent="0.3">
      <c r="A317" s="123" t="s">
        <v>46</v>
      </c>
      <c r="B317" s="126">
        <v>44805</v>
      </c>
      <c r="C317" s="139" t="s">
        <v>68</v>
      </c>
      <c r="D317" s="139">
        <v>1150124</v>
      </c>
      <c r="E317" s="143" t="s">
        <v>288</v>
      </c>
      <c r="F317" s="139">
        <v>7645</v>
      </c>
      <c r="G317" s="139" t="s">
        <v>1176</v>
      </c>
      <c r="H317" s="139" t="s">
        <v>1045</v>
      </c>
      <c r="I317" s="142" t="s">
        <v>75</v>
      </c>
      <c r="J317" s="203" t="str">
        <f>+_xlfn.XLOOKUP(Tabla1[[#This Row],[COD. COLABORADOR]],'[1]Reg_PJ_IP (Bruto)'!$A:$A,'[1]Reg_PJ_IP (Bruto)'!$BL:$BL)</f>
        <v>ACREDITADA</v>
      </c>
    </row>
    <row r="318" spans="1:10" x14ac:dyDescent="0.3">
      <c r="A318" s="123" t="s">
        <v>46</v>
      </c>
      <c r="B318" s="126">
        <v>44805</v>
      </c>
      <c r="C318" s="139" t="s">
        <v>66</v>
      </c>
      <c r="D318" s="139">
        <v>1150129</v>
      </c>
      <c r="E318" s="143" t="s">
        <v>281</v>
      </c>
      <c r="F318" s="143">
        <v>7473</v>
      </c>
      <c r="G318" s="139" t="s">
        <v>1173</v>
      </c>
      <c r="H318" s="139" t="s">
        <v>1056</v>
      </c>
      <c r="I318" s="142" t="s">
        <v>75</v>
      </c>
      <c r="J318" s="203" t="str">
        <f>+_xlfn.XLOOKUP(Tabla1[[#This Row],[COD. COLABORADOR]],'[1]Reg_PJ_IP (Bruto)'!$A:$A,'[1]Reg_PJ_IP (Bruto)'!$BL:$BL)</f>
        <v>ACREDITADA</v>
      </c>
    </row>
    <row r="319" spans="1:10" x14ac:dyDescent="0.3">
      <c r="A319" s="123" t="s">
        <v>46</v>
      </c>
      <c r="B319" s="124">
        <v>44835</v>
      </c>
      <c r="C319" s="139" t="s">
        <v>66</v>
      </c>
      <c r="D319" s="140">
        <v>1150126</v>
      </c>
      <c r="E319" s="141" t="s">
        <v>282</v>
      </c>
      <c r="F319" s="141">
        <v>6915</v>
      </c>
      <c r="G319" s="140" t="s">
        <v>96</v>
      </c>
      <c r="H319" s="139" t="s">
        <v>1049</v>
      </c>
      <c r="I319" s="142" t="s">
        <v>75</v>
      </c>
      <c r="J319" s="203" t="str">
        <f>+_xlfn.XLOOKUP(Tabla1[[#This Row],[COD. COLABORADOR]],'[1]Reg_PJ_IP (Bruto)'!$A:$A,'[1]Reg_PJ_IP (Bruto)'!$BL:$BL)</f>
        <v>ACREDITADA</v>
      </c>
    </row>
    <row r="320" spans="1:10" x14ac:dyDescent="0.3">
      <c r="A320" s="123" t="s">
        <v>46</v>
      </c>
      <c r="B320" s="124">
        <v>44835</v>
      </c>
      <c r="C320" s="139" t="s">
        <v>66</v>
      </c>
      <c r="D320" s="140">
        <v>1150139</v>
      </c>
      <c r="E320" s="143" t="s">
        <v>280</v>
      </c>
      <c r="F320" s="141">
        <v>1750</v>
      </c>
      <c r="G320" s="140" t="s">
        <v>162</v>
      </c>
      <c r="H320" s="139" t="s">
        <v>1047</v>
      </c>
      <c r="I320" s="142" t="s">
        <v>75</v>
      </c>
      <c r="J320" s="203" t="str">
        <f>+_xlfn.XLOOKUP(Tabla1[[#This Row],[COD. COLABORADOR]],'[1]Reg_PJ_IP (Bruto)'!$A:$A,'[1]Reg_PJ_IP (Bruto)'!$BL:$BL)</f>
        <v>ACREDITADA</v>
      </c>
    </row>
    <row r="321" spans="1:10" x14ac:dyDescent="0.3">
      <c r="A321" s="123" t="s">
        <v>46</v>
      </c>
      <c r="B321" s="124">
        <v>44835</v>
      </c>
      <c r="C321" s="139" t="s">
        <v>66</v>
      </c>
      <c r="D321" s="140">
        <v>1150147</v>
      </c>
      <c r="E321" s="143" t="s">
        <v>137</v>
      </c>
      <c r="F321" s="141">
        <v>7379</v>
      </c>
      <c r="G321" s="140" t="s">
        <v>132</v>
      </c>
      <c r="H321" s="139" t="s">
        <v>1046</v>
      </c>
      <c r="I321" s="142" t="s">
        <v>74</v>
      </c>
      <c r="J321" s="203" t="str">
        <f>+_xlfn.XLOOKUP(Tabla1[[#This Row],[COD. COLABORADOR]],'[1]Reg_PJ_IP (Bruto)'!$A:$A,'[1]Reg_PJ_IP (Bruto)'!$BL:$BL)</f>
        <v>ACREDITADA</v>
      </c>
    </row>
    <row r="322" spans="1:10" x14ac:dyDescent="0.3">
      <c r="A322" s="123" t="s">
        <v>46</v>
      </c>
      <c r="B322" s="126">
        <v>44866</v>
      </c>
      <c r="C322" s="139" t="s">
        <v>66</v>
      </c>
      <c r="D322" s="140">
        <v>1150117</v>
      </c>
      <c r="E322" s="140" t="s">
        <v>286</v>
      </c>
      <c r="F322" s="140">
        <v>7730</v>
      </c>
      <c r="G322" s="140" t="s">
        <v>1441</v>
      </c>
      <c r="H322" s="139" t="s">
        <v>1057</v>
      </c>
      <c r="I322" s="142" t="s">
        <v>75</v>
      </c>
      <c r="J322" s="203" t="str">
        <f>+_xlfn.XLOOKUP(Tabla1[[#This Row],[COD. COLABORADOR]],'[1]Reg_PJ_IP (Bruto)'!$A:$A,'[1]Reg_PJ_IP (Bruto)'!$BL:$BL)</f>
        <v>ACREDITADA</v>
      </c>
    </row>
    <row r="323" spans="1:10" x14ac:dyDescent="0.3">
      <c r="A323" s="123" t="s">
        <v>46</v>
      </c>
      <c r="B323" s="126">
        <v>44866</v>
      </c>
      <c r="C323" s="139" t="s">
        <v>66</v>
      </c>
      <c r="D323" s="140">
        <v>1150131</v>
      </c>
      <c r="E323" s="140" t="s">
        <v>289</v>
      </c>
      <c r="F323" s="140">
        <v>6915</v>
      </c>
      <c r="G323" s="140" t="s">
        <v>96</v>
      </c>
      <c r="H323" s="139" t="s">
        <v>1051</v>
      </c>
      <c r="I323" s="142" t="s">
        <v>75</v>
      </c>
      <c r="J323" s="203" t="str">
        <f>+_xlfn.XLOOKUP(Tabla1[[#This Row],[COD. COLABORADOR]],'[1]Reg_PJ_IP (Bruto)'!$A:$A,'[1]Reg_PJ_IP (Bruto)'!$BL:$BL)</f>
        <v>ACREDITADA</v>
      </c>
    </row>
    <row r="324" spans="1:10" x14ac:dyDescent="0.3">
      <c r="A324" s="123" t="s">
        <v>46</v>
      </c>
      <c r="B324" s="124">
        <v>44896</v>
      </c>
      <c r="C324" s="139" t="s">
        <v>66</v>
      </c>
      <c r="D324" s="140">
        <v>1150132</v>
      </c>
      <c r="E324" s="141" t="s">
        <v>290</v>
      </c>
      <c r="F324" s="141">
        <v>7473</v>
      </c>
      <c r="G324" s="140" t="s">
        <v>1173</v>
      </c>
      <c r="H324" s="139" t="s">
        <v>1052</v>
      </c>
      <c r="I324" s="142" t="s">
        <v>75</v>
      </c>
      <c r="J324" s="203" t="str">
        <f>+_xlfn.XLOOKUP(Tabla1[[#This Row],[COD. COLABORADOR]],'[1]Reg_PJ_IP (Bruto)'!$A:$A,'[1]Reg_PJ_IP (Bruto)'!$BL:$BL)</f>
        <v>ACREDITADA</v>
      </c>
    </row>
    <row r="325" spans="1:10" x14ac:dyDescent="0.3">
      <c r="A325" s="123" t="s">
        <v>46</v>
      </c>
      <c r="B325" s="124">
        <v>44896</v>
      </c>
      <c r="C325" s="139" t="s">
        <v>66</v>
      </c>
      <c r="D325" s="140">
        <v>1150142</v>
      </c>
      <c r="E325" s="143" t="s">
        <v>283</v>
      </c>
      <c r="F325" s="141">
        <v>7645</v>
      </c>
      <c r="G325" s="140" t="s">
        <v>1176</v>
      </c>
      <c r="H325" s="139" t="s">
        <v>1048</v>
      </c>
      <c r="I325" s="142" t="s">
        <v>75</v>
      </c>
      <c r="J325" s="203" t="str">
        <f>+_xlfn.XLOOKUP(Tabla1[[#This Row],[COD. COLABORADOR]],'[1]Reg_PJ_IP (Bruto)'!$A:$A,'[1]Reg_PJ_IP (Bruto)'!$BL:$BL)</f>
        <v>ACREDITADA</v>
      </c>
    </row>
    <row r="326" spans="1:10" x14ac:dyDescent="0.3">
      <c r="A326" s="123" t="s">
        <v>46</v>
      </c>
      <c r="B326" s="124">
        <v>44958</v>
      </c>
      <c r="C326" s="139" t="s">
        <v>66</v>
      </c>
      <c r="D326" s="139">
        <v>1150127</v>
      </c>
      <c r="E326" s="143" t="s">
        <v>291</v>
      </c>
      <c r="F326" s="143">
        <v>6915</v>
      </c>
      <c r="G326" s="139" t="s">
        <v>96</v>
      </c>
      <c r="H326" s="139" t="s">
        <v>1052</v>
      </c>
      <c r="I326" s="142" t="s">
        <v>75</v>
      </c>
      <c r="J326" s="203" t="str">
        <f>+_xlfn.XLOOKUP(Tabla1[[#This Row],[COD. COLABORADOR]],'[1]Reg_PJ_IP (Bruto)'!$A:$A,'[1]Reg_PJ_IP (Bruto)'!$BL:$BL)</f>
        <v>ACREDITADA</v>
      </c>
    </row>
    <row r="327" spans="1:10" x14ac:dyDescent="0.3">
      <c r="A327" s="123" t="s">
        <v>46</v>
      </c>
      <c r="B327" s="126">
        <v>44958</v>
      </c>
      <c r="C327" s="139" t="s">
        <v>66</v>
      </c>
      <c r="D327" s="139">
        <v>1150136</v>
      </c>
      <c r="E327" s="143" t="s">
        <v>292</v>
      </c>
      <c r="F327" s="139">
        <v>7645</v>
      </c>
      <c r="G327" s="139" t="s">
        <v>1176</v>
      </c>
      <c r="H327" s="139" t="s">
        <v>1051</v>
      </c>
      <c r="I327" s="142" t="s">
        <v>75</v>
      </c>
      <c r="J327" s="203" t="str">
        <f>+_xlfn.XLOOKUP(Tabla1[[#This Row],[COD. COLABORADOR]],'[1]Reg_PJ_IP (Bruto)'!$A:$A,'[1]Reg_PJ_IP (Bruto)'!$BL:$BL)</f>
        <v>ACREDITADA</v>
      </c>
    </row>
    <row r="328" spans="1:10" x14ac:dyDescent="0.3">
      <c r="A328" s="123" t="s">
        <v>46</v>
      </c>
      <c r="B328" s="126">
        <v>44958</v>
      </c>
      <c r="C328" s="139" t="s">
        <v>66</v>
      </c>
      <c r="D328" s="139">
        <v>1150137</v>
      </c>
      <c r="E328" s="143" t="s">
        <v>293</v>
      </c>
      <c r="F328" s="139">
        <v>7645</v>
      </c>
      <c r="G328" s="139" t="s">
        <v>1176</v>
      </c>
      <c r="H328" s="139" t="s">
        <v>1051</v>
      </c>
      <c r="I328" s="142" t="s">
        <v>75</v>
      </c>
      <c r="J328" s="203" t="str">
        <f>+_xlfn.XLOOKUP(Tabla1[[#This Row],[COD. COLABORADOR]],'[1]Reg_PJ_IP (Bruto)'!$A:$A,'[1]Reg_PJ_IP (Bruto)'!$BL:$BL)</f>
        <v>ACREDITADA</v>
      </c>
    </row>
    <row r="329" spans="1:10" x14ac:dyDescent="0.3">
      <c r="A329" s="123" t="s">
        <v>46</v>
      </c>
      <c r="B329" s="126">
        <v>44986</v>
      </c>
      <c r="C329" s="139" t="s">
        <v>67</v>
      </c>
      <c r="D329" s="177">
        <v>1150142</v>
      </c>
      <c r="E329" s="143" t="s">
        <v>283</v>
      </c>
      <c r="F329" s="177">
        <v>7645</v>
      </c>
      <c r="G329" s="177" t="s">
        <v>1176</v>
      </c>
      <c r="H329" s="177" t="s">
        <v>1048</v>
      </c>
      <c r="I329" s="142" t="s">
        <v>74</v>
      </c>
      <c r="J329" s="203" t="str">
        <f>+_xlfn.XLOOKUP(Tabla1[[#This Row],[COD. COLABORADOR]],'[1]Reg_PJ_IP (Bruto)'!$A:$A,'[1]Reg_PJ_IP (Bruto)'!$BL:$BL)</f>
        <v>ACREDITADA</v>
      </c>
    </row>
    <row r="330" spans="1:10" x14ac:dyDescent="0.3">
      <c r="A330" s="123" t="s">
        <v>46</v>
      </c>
      <c r="B330" s="126">
        <v>45017</v>
      </c>
      <c r="C330" s="139" t="s">
        <v>68</v>
      </c>
      <c r="D330" s="178">
        <v>1150117</v>
      </c>
      <c r="E330" s="178" t="s">
        <v>286</v>
      </c>
      <c r="F330" s="178">
        <v>7730</v>
      </c>
      <c r="G330" s="178" t="s">
        <v>1441</v>
      </c>
      <c r="H330" s="139" t="s">
        <v>1057</v>
      </c>
      <c r="I330" s="142" t="s">
        <v>74</v>
      </c>
      <c r="J330" s="203" t="str">
        <f>+_xlfn.XLOOKUP(Tabla1[[#This Row],[COD. COLABORADOR]],'[1]Reg_PJ_IP (Bruto)'!$A:$A,'[1]Reg_PJ_IP (Bruto)'!$BL:$BL)</f>
        <v>ACREDITADA</v>
      </c>
    </row>
    <row r="331" spans="1:10" x14ac:dyDescent="0.3">
      <c r="A331" s="123" t="s">
        <v>46</v>
      </c>
      <c r="B331" s="124">
        <v>45047</v>
      </c>
      <c r="C331" s="139" t="s">
        <v>68</v>
      </c>
      <c r="D331" s="139">
        <v>1150124</v>
      </c>
      <c r="E331" s="143" t="s">
        <v>288</v>
      </c>
      <c r="F331" s="143">
        <v>7645</v>
      </c>
      <c r="G331" s="139" t="s">
        <v>1176</v>
      </c>
      <c r="H331" s="139" t="s">
        <v>1045</v>
      </c>
      <c r="I331" s="142" t="s">
        <v>75</v>
      </c>
      <c r="J331" s="203" t="str">
        <f>+_xlfn.XLOOKUP(Tabla1[[#This Row],[COD. COLABORADOR]],'[1]Reg_PJ_IP (Bruto)'!$A:$A,'[1]Reg_PJ_IP (Bruto)'!$BL:$BL)</f>
        <v>ACREDITADA</v>
      </c>
    </row>
    <row r="332" spans="1:10" x14ac:dyDescent="0.3">
      <c r="A332" s="123" t="s">
        <v>46</v>
      </c>
      <c r="B332" s="126">
        <v>45047</v>
      </c>
      <c r="C332" s="139" t="s">
        <v>68</v>
      </c>
      <c r="D332" s="139">
        <v>1150149</v>
      </c>
      <c r="E332" s="139" t="s">
        <v>294</v>
      </c>
      <c r="F332" s="139">
        <v>6915</v>
      </c>
      <c r="G332" s="139" t="s">
        <v>96</v>
      </c>
      <c r="H332" s="139" t="s">
        <v>1045</v>
      </c>
      <c r="I332" s="142" t="s">
        <v>75</v>
      </c>
      <c r="J332" s="203" t="str">
        <f>+_xlfn.XLOOKUP(Tabla1[[#This Row],[COD. COLABORADOR]],'[1]Reg_PJ_IP (Bruto)'!$A:$A,'[1]Reg_PJ_IP (Bruto)'!$BL:$BL)</f>
        <v>ACREDITADA</v>
      </c>
    </row>
    <row r="333" spans="1:10" x14ac:dyDescent="0.3">
      <c r="A333" s="123" t="s">
        <v>46</v>
      </c>
      <c r="B333" s="124">
        <v>45078</v>
      </c>
      <c r="C333" s="139" t="s">
        <v>67</v>
      </c>
      <c r="D333" s="140">
        <v>1150150</v>
      </c>
      <c r="E333" s="143" t="s">
        <v>295</v>
      </c>
      <c r="F333" s="143">
        <v>6915</v>
      </c>
      <c r="G333" s="139" t="s">
        <v>96</v>
      </c>
      <c r="H333" s="139" t="s">
        <v>1051</v>
      </c>
      <c r="I333" s="142" t="s">
        <v>75</v>
      </c>
      <c r="J333" s="203" t="str">
        <f>+_xlfn.XLOOKUP(Tabla1[[#This Row],[COD. COLABORADOR]],'[1]Reg_PJ_IP (Bruto)'!$A:$A,'[1]Reg_PJ_IP (Bruto)'!$BL:$BL)</f>
        <v>ACREDITADA</v>
      </c>
    </row>
    <row r="334" spans="1:10" x14ac:dyDescent="0.3">
      <c r="A334" s="123" t="s">
        <v>46</v>
      </c>
      <c r="B334" s="124">
        <v>45108</v>
      </c>
      <c r="C334" s="139" t="s">
        <v>67</v>
      </c>
      <c r="D334" s="139">
        <v>1150147</v>
      </c>
      <c r="E334" s="141" t="s">
        <v>137</v>
      </c>
      <c r="F334" s="143">
        <v>7379</v>
      </c>
      <c r="G334" s="139" t="s">
        <v>132</v>
      </c>
      <c r="H334" s="139" t="s">
        <v>1046</v>
      </c>
      <c r="I334" s="142" t="s">
        <v>75</v>
      </c>
      <c r="J334" s="203" t="str">
        <f>+_xlfn.XLOOKUP(Tabla1[[#This Row],[COD. COLABORADOR]],'[1]Reg_PJ_IP (Bruto)'!$A:$A,'[1]Reg_PJ_IP (Bruto)'!$BL:$BL)</f>
        <v>ACREDITADA</v>
      </c>
    </row>
    <row r="335" spans="1:10" x14ac:dyDescent="0.3">
      <c r="A335" s="123" t="s">
        <v>46</v>
      </c>
      <c r="B335" s="124">
        <v>45108</v>
      </c>
      <c r="C335" s="139" t="s">
        <v>68</v>
      </c>
      <c r="D335" s="139">
        <v>1150151</v>
      </c>
      <c r="E335" s="143" t="s">
        <v>296</v>
      </c>
      <c r="F335" s="143">
        <v>4450</v>
      </c>
      <c r="G335" s="139" t="s">
        <v>297</v>
      </c>
      <c r="H335" s="139" t="s">
        <v>1045</v>
      </c>
      <c r="I335" s="142" t="s">
        <v>75</v>
      </c>
      <c r="J335" s="203" t="str">
        <f>+_xlfn.XLOOKUP(Tabla1[[#This Row],[COD. COLABORADOR]],'[1]Reg_PJ_IP (Bruto)'!$A:$A,'[1]Reg_PJ_IP (Bruto)'!$BL:$BL)</f>
        <v>ACREDITADA</v>
      </c>
    </row>
    <row r="336" spans="1:10" x14ac:dyDescent="0.3">
      <c r="A336" s="123" t="s">
        <v>46</v>
      </c>
      <c r="B336" s="124">
        <v>45170</v>
      </c>
      <c r="C336" s="139" t="s">
        <v>67</v>
      </c>
      <c r="D336" s="140">
        <v>1150139</v>
      </c>
      <c r="E336" s="143" t="s">
        <v>280</v>
      </c>
      <c r="F336" s="141">
        <v>1750</v>
      </c>
      <c r="G336" s="140" t="s">
        <v>162</v>
      </c>
      <c r="H336" s="139" t="s">
        <v>1047</v>
      </c>
      <c r="I336" s="142" t="s">
        <v>74</v>
      </c>
      <c r="J336" s="203" t="str">
        <f>+_xlfn.XLOOKUP(Tabla1[[#This Row],[COD. COLABORADOR]],'[1]Reg_PJ_IP (Bruto)'!$A:$A,'[1]Reg_PJ_IP (Bruto)'!$BL:$BL)</f>
        <v>ACREDITADA</v>
      </c>
    </row>
    <row r="337" spans="1:10" x14ac:dyDescent="0.3">
      <c r="A337" s="123" t="s">
        <v>46</v>
      </c>
      <c r="B337" s="131">
        <v>45200</v>
      </c>
      <c r="C337" s="139" t="s">
        <v>67</v>
      </c>
      <c r="D337" s="140">
        <v>1150142</v>
      </c>
      <c r="E337" s="141" t="s">
        <v>283</v>
      </c>
      <c r="F337" s="140">
        <v>7645</v>
      </c>
      <c r="G337" s="199" t="s">
        <v>1176</v>
      </c>
      <c r="H337" s="140" t="s">
        <v>1048</v>
      </c>
      <c r="I337" s="142" t="s">
        <v>74</v>
      </c>
      <c r="J337" s="203" t="str">
        <f>+_xlfn.XLOOKUP(Tabla1[[#This Row],[COD. COLABORADOR]],'[1]Reg_PJ_IP (Bruto)'!$A:$A,'[1]Reg_PJ_IP (Bruto)'!$BL:$BL)</f>
        <v>ACREDITADA</v>
      </c>
    </row>
    <row r="338" spans="1:10" x14ac:dyDescent="0.3">
      <c r="A338" s="123" t="s">
        <v>46</v>
      </c>
      <c r="B338" s="128">
        <v>45231</v>
      </c>
      <c r="C338" s="139" t="s">
        <v>67</v>
      </c>
      <c r="D338" s="139">
        <v>1150088</v>
      </c>
      <c r="E338" s="143" t="s">
        <v>284</v>
      </c>
      <c r="F338" s="141">
        <v>4250</v>
      </c>
      <c r="G338" s="139" t="s">
        <v>100</v>
      </c>
      <c r="H338" s="139" t="s">
        <v>1053</v>
      </c>
      <c r="I338" s="142" t="s">
        <v>74</v>
      </c>
      <c r="J338" s="203" t="str">
        <f>+_xlfn.XLOOKUP(Tabla1[[#This Row],[COD. COLABORADOR]],'[1]Reg_PJ_IP (Bruto)'!$A:$A,'[1]Reg_PJ_IP (Bruto)'!$BL:$BL)</f>
        <v>ACREDITADA</v>
      </c>
    </row>
    <row r="339" spans="1:10" x14ac:dyDescent="0.3">
      <c r="A339" s="123" t="s">
        <v>46</v>
      </c>
      <c r="B339" s="128">
        <v>45231</v>
      </c>
      <c r="C339" s="139" t="s">
        <v>67</v>
      </c>
      <c r="D339" s="139">
        <v>1150147</v>
      </c>
      <c r="E339" s="143" t="s">
        <v>137</v>
      </c>
      <c r="F339" s="141">
        <v>7379</v>
      </c>
      <c r="G339" s="139" t="s">
        <v>132</v>
      </c>
      <c r="H339" s="139" t="s">
        <v>1046</v>
      </c>
      <c r="I339" s="142" t="s">
        <v>74</v>
      </c>
      <c r="J339" s="203" t="str">
        <f>+_xlfn.XLOOKUP(Tabla1[[#This Row],[COD. COLABORADOR]],'[1]Reg_PJ_IP (Bruto)'!$A:$A,'[1]Reg_PJ_IP (Bruto)'!$BL:$BL)</f>
        <v>ACREDITADA</v>
      </c>
    </row>
    <row r="340" spans="1:10" x14ac:dyDescent="0.3">
      <c r="A340" s="123" t="s">
        <v>46</v>
      </c>
      <c r="B340" s="124">
        <v>45323</v>
      </c>
      <c r="C340" s="139" t="s">
        <v>71</v>
      </c>
      <c r="D340" s="139">
        <v>1150147</v>
      </c>
      <c r="E340" s="143" t="s">
        <v>137</v>
      </c>
      <c r="F340" s="141">
        <v>7379</v>
      </c>
      <c r="G340" s="139" t="s">
        <v>132</v>
      </c>
      <c r="H340" s="139" t="s">
        <v>1046</v>
      </c>
      <c r="I340" s="142" t="s">
        <v>71</v>
      </c>
      <c r="J340" s="203" t="str">
        <f>+_xlfn.XLOOKUP(Tabla1[[#This Row],[COD. COLABORADOR]],'[1]Reg_PJ_IP (Bruto)'!$A:$A,'[1]Reg_PJ_IP (Bruto)'!$BL:$BL)</f>
        <v>ACREDITADA</v>
      </c>
    </row>
    <row r="341" spans="1:10" x14ac:dyDescent="0.3">
      <c r="A341" s="123" t="s">
        <v>46</v>
      </c>
      <c r="B341" s="124">
        <v>45323</v>
      </c>
      <c r="C341" s="139" t="s">
        <v>71</v>
      </c>
      <c r="D341" s="139">
        <v>1150157</v>
      </c>
      <c r="E341" s="143" t="s">
        <v>136</v>
      </c>
      <c r="F341" s="143">
        <v>7645</v>
      </c>
      <c r="G341" s="139" t="s">
        <v>1176</v>
      </c>
      <c r="H341" s="139" t="s">
        <v>1045</v>
      </c>
      <c r="I341" s="142" t="s">
        <v>71</v>
      </c>
      <c r="J341" s="203" t="str">
        <f>+_xlfn.XLOOKUP(Tabla1[[#This Row],[COD. COLABORADOR]],'[1]Reg_PJ_IP (Bruto)'!$A:$A,'[1]Reg_PJ_IP (Bruto)'!$BL:$BL)</f>
        <v>ACREDITADA</v>
      </c>
    </row>
    <row r="342" spans="1:10" x14ac:dyDescent="0.3">
      <c r="A342" s="123" t="s">
        <v>46</v>
      </c>
      <c r="B342" s="126">
        <v>45383</v>
      </c>
      <c r="C342" s="139" t="s">
        <v>70</v>
      </c>
      <c r="D342" s="139">
        <v>1150160</v>
      </c>
      <c r="E342" s="139" t="s">
        <v>717</v>
      </c>
      <c r="F342" s="139">
        <v>7320</v>
      </c>
      <c r="G342" s="139" t="s">
        <v>104</v>
      </c>
      <c r="H342" s="139" t="s">
        <v>1048</v>
      </c>
      <c r="I342" s="142" t="s">
        <v>74</v>
      </c>
      <c r="J342" s="203" t="str">
        <f>+_xlfn.XLOOKUP(Tabla1[[#This Row],[COD. COLABORADOR]],'[1]Reg_PJ_IP (Bruto)'!$A:$A,'[1]Reg_PJ_IP (Bruto)'!$BL:$BL)</f>
        <v>ACREDITADA</v>
      </c>
    </row>
    <row r="343" spans="1:10" x14ac:dyDescent="0.3">
      <c r="A343" s="123" t="s">
        <v>46</v>
      </c>
      <c r="B343" s="124">
        <v>45383</v>
      </c>
      <c r="C343" s="139" t="s">
        <v>70</v>
      </c>
      <c r="D343" s="139">
        <v>1150166</v>
      </c>
      <c r="E343" s="143" t="s">
        <v>138</v>
      </c>
      <c r="F343" s="143">
        <v>7726</v>
      </c>
      <c r="G343" s="139" t="s">
        <v>87</v>
      </c>
      <c r="H343" s="139" t="s">
        <v>1059</v>
      </c>
      <c r="I343" s="142" t="s">
        <v>75</v>
      </c>
      <c r="J343" s="203" t="str">
        <f>+_xlfn.XLOOKUP(Tabla1[[#This Row],[COD. COLABORADOR]],'[1]Reg_PJ_IP (Bruto)'!$A:$A,'[1]Reg_PJ_IP (Bruto)'!$BL:$BL)</f>
        <v>ACREDITADA</v>
      </c>
    </row>
    <row r="344" spans="1:10" x14ac:dyDescent="0.3">
      <c r="A344" s="123" t="s">
        <v>46</v>
      </c>
      <c r="B344" s="124">
        <v>45413</v>
      </c>
      <c r="C344" s="139" t="s">
        <v>69</v>
      </c>
      <c r="D344" s="139">
        <v>1150145</v>
      </c>
      <c r="E344" s="143" t="s">
        <v>279</v>
      </c>
      <c r="F344" s="143">
        <v>7645</v>
      </c>
      <c r="G344" s="139" t="s">
        <v>1176</v>
      </c>
      <c r="H344" s="139" t="s">
        <v>1044</v>
      </c>
      <c r="I344" s="142" t="s">
        <v>74</v>
      </c>
      <c r="J344" s="203" t="str">
        <f>+_xlfn.XLOOKUP(Tabla1[[#This Row],[COD. COLABORADOR]],'[1]Reg_PJ_IP (Bruto)'!$A:$A,'[1]Reg_PJ_IP (Bruto)'!$BL:$BL)</f>
        <v>ACREDITADA</v>
      </c>
    </row>
    <row r="345" spans="1:10" x14ac:dyDescent="0.3">
      <c r="A345" s="123" t="s">
        <v>46</v>
      </c>
      <c r="B345" s="126">
        <v>45444</v>
      </c>
      <c r="C345" s="139" t="s">
        <v>69</v>
      </c>
      <c r="D345" s="139">
        <v>1150125</v>
      </c>
      <c r="E345" s="143" t="s">
        <v>278</v>
      </c>
      <c r="F345" s="139">
        <v>6830</v>
      </c>
      <c r="G345" s="139" t="s">
        <v>1184</v>
      </c>
      <c r="H345" s="139" t="s">
        <v>1050</v>
      </c>
      <c r="I345" s="142" t="s">
        <v>75</v>
      </c>
      <c r="J345" s="203" t="str">
        <f>+_xlfn.XLOOKUP(Tabla1[[#This Row],[COD. COLABORADOR]],'[1]Reg_PJ_IP (Bruto)'!$A:$A,'[1]Reg_PJ_IP (Bruto)'!$BL:$BL)</f>
        <v>ACREDITADA</v>
      </c>
    </row>
    <row r="346" spans="1:10" x14ac:dyDescent="0.3">
      <c r="A346" s="123" t="s">
        <v>46</v>
      </c>
      <c r="B346" s="134">
        <v>45474</v>
      </c>
      <c r="C346" s="139" t="s">
        <v>68</v>
      </c>
      <c r="D346" s="139">
        <v>1150131</v>
      </c>
      <c r="E346" s="139" t="s">
        <v>289</v>
      </c>
      <c r="F346" s="139">
        <v>6915</v>
      </c>
      <c r="G346" s="139" t="s">
        <v>96</v>
      </c>
      <c r="H346" s="139" t="s">
        <v>1051</v>
      </c>
      <c r="I346" s="142" t="s">
        <v>75</v>
      </c>
      <c r="J346" s="203" t="str">
        <f>+_xlfn.XLOOKUP(Tabla1[[#This Row],[COD. COLABORADOR]],'[1]Reg_PJ_IP (Bruto)'!$A:$A,'[1]Reg_PJ_IP (Bruto)'!$BL:$BL)</f>
        <v>ACREDITADA</v>
      </c>
    </row>
    <row r="347" spans="1:10" x14ac:dyDescent="0.3">
      <c r="A347" s="123" t="s">
        <v>46</v>
      </c>
      <c r="B347" s="126">
        <v>45474</v>
      </c>
      <c r="C347" s="139" t="s">
        <v>70</v>
      </c>
      <c r="D347" s="139">
        <v>1150166</v>
      </c>
      <c r="E347" s="139" t="s">
        <v>138</v>
      </c>
      <c r="F347" s="139">
        <v>7726</v>
      </c>
      <c r="G347" s="139" t="s">
        <v>87</v>
      </c>
      <c r="H347" s="139" t="s">
        <v>1059</v>
      </c>
      <c r="I347" s="142" t="s">
        <v>74</v>
      </c>
      <c r="J347" s="203" t="str">
        <f>+_xlfn.XLOOKUP(Tabla1[[#This Row],[COD. COLABORADOR]],'[1]Reg_PJ_IP (Bruto)'!$A:$A,'[1]Reg_PJ_IP (Bruto)'!$BL:$BL)</f>
        <v>ACREDITADA</v>
      </c>
    </row>
    <row r="348" spans="1:10" x14ac:dyDescent="0.3">
      <c r="A348" s="125" t="s">
        <v>46</v>
      </c>
      <c r="B348" s="124">
        <v>45474</v>
      </c>
      <c r="C348" s="139" t="s">
        <v>71</v>
      </c>
      <c r="D348" s="139">
        <v>1150170</v>
      </c>
      <c r="E348" s="143" t="s">
        <v>718</v>
      </c>
      <c r="F348" s="143">
        <v>7645</v>
      </c>
      <c r="G348" s="139" t="s">
        <v>1176</v>
      </c>
      <c r="H348" s="139" t="s">
        <v>1060</v>
      </c>
      <c r="I348" s="142" t="s">
        <v>71</v>
      </c>
      <c r="J348" s="203" t="str">
        <f>+_xlfn.XLOOKUP(Tabla1[[#This Row],[COD. COLABORADOR]],'[1]Reg_PJ_IP (Bruto)'!$A:$A,'[1]Reg_PJ_IP (Bruto)'!$BL:$BL)</f>
        <v>ACREDITADA</v>
      </c>
    </row>
    <row r="349" spans="1:10" x14ac:dyDescent="0.3">
      <c r="A349" s="125" t="s">
        <v>46</v>
      </c>
      <c r="B349" s="124">
        <v>45505</v>
      </c>
      <c r="C349" s="139" t="s">
        <v>70</v>
      </c>
      <c r="D349" s="139">
        <v>1150142</v>
      </c>
      <c r="E349" s="143" t="s">
        <v>283</v>
      </c>
      <c r="F349" s="143">
        <v>7645</v>
      </c>
      <c r="G349" s="139" t="s">
        <v>1176</v>
      </c>
      <c r="H349" s="139" t="s">
        <v>1048</v>
      </c>
      <c r="I349" s="142" t="s">
        <v>74</v>
      </c>
      <c r="J349" s="203" t="str">
        <f>+_xlfn.XLOOKUP(Tabla1[[#This Row],[COD. COLABORADOR]],'[1]Reg_PJ_IP (Bruto)'!$A:$A,'[1]Reg_PJ_IP (Bruto)'!$BL:$BL)</f>
        <v>ACREDITADA</v>
      </c>
    </row>
    <row r="350" spans="1:10" x14ac:dyDescent="0.3">
      <c r="A350" s="123" t="s">
        <v>46</v>
      </c>
      <c r="B350" s="124">
        <v>45505</v>
      </c>
      <c r="C350" s="139" t="s">
        <v>68</v>
      </c>
      <c r="D350" s="139">
        <v>1150157</v>
      </c>
      <c r="E350" s="143" t="s">
        <v>136</v>
      </c>
      <c r="F350" s="143">
        <v>7645</v>
      </c>
      <c r="G350" s="139" t="s">
        <v>1176</v>
      </c>
      <c r="H350" s="139" t="s">
        <v>1045</v>
      </c>
      <c r="I350" s="142" t="s">
        <v>75</v>
      </c>
      <c r="J350" s="203" t="str">
        <f>+_xlfn.XLOOKUP(Tabla1[[#This Row],[COD. COLABORADOR]],'[1]Reg_PJ_IP (Bruto)'!$A:$A,'[1]Reg_PJ_IP (Bruto)'!$BL:$BL)</f>
        <v>ACREDITADA</v>
      </c>
    </row>
    <row r="351" spans="1:10" x14ac:dyDescent="0.3">
      <c r="A351" s="123" t="s">
        <v>46</v>
      </c>
      <c r="B351" s="124">
        <v>45536</v>
      </c>
      <c r="C351" s="139" t="s">
        <v>70</v>
      </c>
      <c r="D351" s="139">
        <v>1150132</v>
      </c>
      <c r="E351" s="143" t="s">
        <v>290</v>
      </c>
      <c r="F351" s="143">
        <v>7473</v>
      </c>
      <c r="G351" s="139" t="s">
        <v>1173</v>
      </c>
      <c r="H351" s="139" t="s">
        <v>1052</v>
      </c>
      <c r="I351" s="142" t="s">
        <v>74</v>
      </c>
      <c r="J351" s="203" t="str">
        <f>+_xlfn.XLOOKUP(Tabla1[[#This Row],[COD. COLABORADOR]],'[1]Reg_PJ_IP (Bruto)'!$A:$A,'[1]Reg_PJ_IP (Bruto)'!$BL:$BL)</f>
        <v>ACREDITADA</v>
      </c>
    </row>
    <row r="352" spans="1:10" x14ac:dyDescent="0.3">
      <c r="A352" s="123" t="s">
        <v>46</v>
      </c>
      <c r="B352" s="126">
        <v>45536</v>
      </c>
      <c r="C352" s="139" t="s">
        <v>68</v>
      </c>
      <c r="D352" s="139">
        <v>1150160</v>
      </c>
      <c r="E352" s="139" t="s">
        <v>717</v>
      </c>
      <c r="F352" s="139">
        <v>7320</v>
      </c>
      <c r="G352" s="139" t="s">
        <v>104</v>
      </c>
      <c r="H352" s="139" t="s">
        <v>1048</v>
      </c>
      <c r="I352" s="142" t="s">
        <v>74</v>
      </c>
      <c r="J352" s="203" t="str">
        <f>+_xlfn.XLOOKUP(Tabla1[[#This Row],[COD. COLABORADOR]],'[1]Reg_PJ_IP (Bruto)'!$A:$A,'[1]Reg_PJ_IP (Bruto)'!$BL:$BL)</f>
        <v>ACREDITADA</v>
      </c>
    </row>
    <row r="353" spans="1:10" x14ac:dyDescent="0.3">
      <c r="A353" s="123" t="s">
        <v>46</v>
      </c>
      <c r="B353" s="126">
        <v>45566</v>
      </c>
      <c r="C353" s="139" t="s">
        <v>70</v>
      </c>
      <c r="D353" s="139">
        <v>1150136</v>
      </c>
      <c r="E353" s="139" t="s">
        <v>292</v>
      </c>
      <c r="F353" s="139">
        <v>7645</v>
      </c>
      <c r="G353" s="139" t="s">
        <v>1176</v>
      </c>
      <c r="H353" s="139" t="s">
        <v>1051</v>
      </c>
      <c r="I353" s="142" t="s">
        <v>74</v>
      </c>
      <c r="J353" s="203" t="str">
        <f>+_xlfn.XLOOKUP(Tabla1[[#This Row],[COD. COLABORADOR]],'[1]Reg_PJ_IP (Bruto)'!$A:$A,'[1]Reg_PJ_IP (Bruto)'!$BL:$BL)</f>
        <v>ACREDITADA</v>
      </c>
    </row>
    <row r="354" spans="1:10" x14ac:dyDescent="0.3">
      <c r="A354" s="123" t="s">
        <v>46</v>
      </c>
      <c r="B354" s="126">
        <v>45566</v>
      </c>
      <c r="C354" s="139" t="s">
        <v>68</v>
      </c>
      <c r="D354" s="139">
        <v>1150145</v>
      </c>
      <c r="E354" s="139" t="s">
        <v>279</v>
      </c>
      <c r="F354" s="139">
        <v>7645</v>
      </c>
      <c r="G354" s="139" t="s">
        <v>1176</v>
      </c>
      <c r="H354" s="139" t="s">
        <v>1044</v>
      </c>
      <c r="I354" s="142" t="s">
        <v>74</v>
      </c>
      <c r="J354" s="203" t="str">
        <f>+_xlfn.XLOOKUP(Tabla1[[#This Row],[COD. COLABORADOR]],'[1]Reg_PJ_IP (Bruto)'!$A:$A,'[1]Reg_PJ_IP (Bruto)'!$BL:$BL)</f>
        <v>ACREDITADA</v>
      </c>
    </row>
    <row r="355" spans="1:10" x14ac:dyDescent="0.3">
      <c r="A355" s="123" t="s">
        <v>46</v>
      </c>
      <c r="B355" s="126">
        <v>45597</v>
      </c>
      <c r="C355" s="139" t="s">
        <v>69</v>
      </c>
      <c r="D355" s="140">
        <v>1150134</v>
      </c>
      <c r="E355" s="140" t="s">
        <v>811</v>
      </c>
      <c r="F355" s="140">
        <v>7645</v>
      </c>
      <c r="G355" s="140" t="s">
        <v>1176</v>
      </c>
      <c r="H355" s="139" t="s">
        <v>1051</v>
      </c>
      <c r="I355" s="142" t="s">
        <v>75</v>
      </c>
      <c r="J355" s="203" t="str">
        <f>+_xlfn.XLOOKUP(Tabla1[[#This Row],[COD. COLABORADOR]],'[1]Reg_PJ_IP (Bruto)'!$A:$A,'[1]Reg_PJ_IP (Bruto)'!$BL:$BL)</f>
        <v>ACREDITADA</v>
      </c>
    </row>
    <row r="356" spans="1:10" x14ac:dyDescent="0.3">
      <c r="A356" s="123" t="s">
        <v>46</v>
      </c>
      <c r="B356" s="124">
        <v>45597</v>
      </c>
      <c r="C356" s="139" t="s">
        <v>69</v>
      </c>
      <c r="D356" s="140">
        <v>1150167</v>
      </c>
      <c r="E356" s="141" t="s">
        <v>86</v>
      </c>
      <c r="F356" s="141">
        <v>7726</v>
      </c>
      <c r="G356" s="139" t="s">
        <v>87</v>
      </c>
      <c r="H356" s="139" t="s">
        <v>1059</v>
      </c>
      <c r="I356" s="142" t="s">
        <v>74</v>
      </c>
      <c r="J356" s="203" t="str">
        <f>+_xlfn.XLOOKUP(Tabla1[[#This Row],[COD. COLABORADOR]],'[1]Reg_PJ_IP (Bruto)'!$A:$A,'[1]Reg_PJ_IP (Bruto)'!$BL:$BL)</f>
        <v>ACREDITADA</v>
      </c>
    </row>
    <row r="357" spans="1:10" x14ac:dyDescent="0.3">
      <c r="A357" s="123" t="s">
        <v>46</v>
      </c>
      <c r="B357" s="124">
        <v>45627</v>
      </c>
      <c r="C357" s="139" t="s">
        <v>69</v>
      </c>
      <c r="D357" s="140">
        <v>1150129</v>
      </c>
      <c r="E357" s="143" t="s">
        <v>281</v>
      </c>
      <c r="F357" s="141">
        <v>7473</v>
      </c>
      <c r="G357" s="140" t="s">
        <v>1173</v>
      </c>
      <c r="H357" s="139" t="s">
        <v>1056</v>
      </c>
      <c r="I357" s="142" t="s">
        <v>75</v>
      </c>
      <c r="J357" s="203" t="str">
        <f>+_xlfn.XLOOKUP(Tabla1[[#This Row],[COD. COLABORADOR]],'[1]Reg_PJ_IP (Bruto)'!$A:$A,'[1]Reg_PJ_IP (Bruto)'!$BL:$BL)</f>
        <v>ACREDITADA</v>
      </c>
    </row>
    <row r="358" spans="1:10" x14ac:dyDescent="0.3">
      <c r="A358" s="123" t="s">
        <v>46</v>
      </c>
      <c r="B358" s="124">
        <v>45658</v>
      </c>
      <c r="C358" s="139" t="s">
        <v>68</v>
      </c>
      <c r="D358" s="140">
        <v>1150145</v>
      </c>
      <c r="E358" s="143" t="s">
        <v>279</v>
      </c>
      <c r="F358" s="141">
        <v>7645</v>
      </c>
      <c r="G358" s="140" t="s">
        <v>1176</v>
      </c>
      <c r="H358" s="139" t="s">
        <v>1044</v>
      </c>
      <c r="I358" s="142" t="s">
        <v>74</v>
      </c>
      <c r="J358" s="203" t="str">
        <f>+_xlfn.XLOOKUP(Tabla1[[#This Row],[COD. COLABORADOR]],'[1]Reg_PJ_IP (Bruto)'!$A:$A,'[1]Reg_PJ_IP (Bruto)'!$BL:$BL)</f>
        <v>ACREDITADA</v>
      </c>
    </row>
    <row r="359" spans="1:10" x14ac:dyDescent="0.3">
      <c r="A359" s="123" t="s">
        <v>46</v>
      </c>
      <c r="B359" s="124">
        <v>45689</v>
      </c>
      <c r="C359" s="139" t="s">
        <v>70</v>
      </c>
      <c r="D359" s="139">
        <v>1150142</v>
      </c>
      <c r="E359" s="143" t="s">
        <v>283</v>
      </c>
      <c r="F359" s="143">
        <v>7645</v>
      </c>
      <c r="G359" s="139" t="s">
        <v>1176</v>
      </c>
      <c r="H359" s="139" t="s">
        <v>1048</v>
      </c>
      <c r="I359" s="142" t="s">
        <v>74</v>
      </c>
      <c r="J359" s="203" t="str">
        <f>+_xlfn.XLOOKUP(Tabla1[[#This Row],[COD. COLABORADOR]],'[1]Reg_PJ_IP (Bruto)'!$A:$A,'[1]Reg_PJ_IP (Bruto)'!$BL:$BL)</f>
        <v>ACREDITADA</v>
      </c>
    </row>
    <row r="360" spans="1:10" x14ac:dyDescent="0.3">
      <c r="A360" s="123" t="s">
        <v>46</v>
      </c>
      <c r="B360" s="124">
        <v>45689</v>
      </c>
      <c r="C360" s="139" t="s">
        <v>69</v>
      </c>
      <c r="D360" s="139">
        <v>1150165</v>
      </c>
      <c r="E360" s="143" t="s">
        <v>849</v>
      </c>
      <c r="F360" s="143">
        <v>7730</v>
      </c>
      <c r="G360" s="139" t="s">
        <v>1441</v>
      </c>
      <c r="H360" s="139" t="s">
        <v>1059</v>
      </c>
      <c r="I360" s="142" t="s">
        <v>75</v>
      </c>
      <c r="J360" s="203" t="str">
        <f>+_xlfn.XLOOKUP(Tabla1[[#This Row],[COD. COLABORADOR]],'[1]Reg_PJ_IP (Bruto)'!$A:$A,'[1]Reg_PJ_IP (Bruto)'!$BL:$BL)</f>
        <v>ACREDITADA</v>
      </c>
    </row>
    <row r="361" spans="1:10" x14ac:dyDescent="0.3">
      <c r="A361" s="123" t="s">
        <v>46</v>
      </c>
      <c r="B361" s="126">
        <v>45717</v>
      </c>
      <c r="C361" s="139" t="s">
        <v>69</v>
      </c>
      <c r="D361" s="139">
        <v>1150168</v>
      </c>
      <c r="E361" s="143" t="s">
        <v>875</v>
      </c>
      <c r="F361" s="139">
        <v>7645</v>
      </c>
      <c r="G361" s="139" t="s">
        <v>1176</v>
      </c>
      <c r="H361" s="139" t="s">
        <v>1060</v>
      </c>
      <c r="I361" s="142" t="s">
        <v>75</v>
      </c>
      <c r="J361" s="203" t="str">
        <f>+_xlfn.XLOOKUP(Tabla1[[#This Row],[COD. COLABORADOR]],'[1]Reg_PJ_IP (Bruto)'!$A:$A,'[1]Reg_PJ_IP (Bruto)'!$BL:$BL)</f>
        <v>ACREDITADA</v>
      </c>
    </row>
    <row r="362" spans="1:10" x14ac:dyDescent="0.3">
      <c r="A362" s="123" t="s">
        <v>46</v>
      </c>
      <c r="B362" s="124">
        <v>45717</v>
      </c>
      <c r="C362" s="139" t="s">
        <v>69</v>
      </c>
      <c r="D362" s="139">
        <v>1150172</v>
      </c>
      <c r="E362" s="143" t="s">
        <v>903</v>
      </c>
      <c r="F362" s="143">
        <v>7645</v>
      </c>
      <c r="G362" s="139" t="s">
        <v>1176</v>
      </c>
      <c r="H362" s="139" t="s">
        <v>1060</v>
      </c>
      <c r="I362" s="142" t="s">
        <v>74</v>
      </c>
      <c r="J362" s="203" t="str">
        <f>+_xlfn.XLOOKUP(Tabla1[[#This Row],[COD. COLABORADOR]],'[1]Reg_PJ_IP (Bruto)'!$A:$A,'[1]Reg_PJ_IP (Bruto)'!$BL:$BL)</f>
        <v>ACREDITADA</v>
      </c>
    </row>
    <row r="363" spans="1:10" x14ac:dyDescent="0.3">
      <c r="A363" s="123" t="s">
        <v>46</v>
      </c>
      <c r="B363" s="126">
        <v>45748</v>
      </c>
      <c r="C363" s="139" t="s">
        <v>69</v>
      </c>
      <c r="D363" s="139">
        <v>1150174</v>
      </c>
      <c r="E363" s="139" t="s">
        <v>904</v>
      </c>
      <c r="F363" s="139">
        <v>7645</v>
      </c>
      <c r="G363" s="139" t="s">
        <v>1176</v>
      </c>
      <c r="H363" s="139" t="s">
        <v>1060</v>
      </c>
      <c r="I363" s="142" t="s">
        <v>75</v>
      </c>
      <c r="J363" s="203" t="str">
        <f>+_xlfn.XLOOKUP(Tabla1[[#This Row],[COD. COLABORADOR]],'[1]Reg_PJ_IP (Bruto)'!$A:$A,'[1]Reg_PJ_IP (Bruto)'!$BL:$BL)</f>
        <v>ACREDITADA</v>
      </c>
    </row>
    <row r="364" spans="1:10" x14ac:dyDescent="0.3">
      <c r="A364" s="123" t="s">
        <v>46</v>
      </c>
      <c r="B364" s="126">
        <v>45748</v>
      </c>
      <c r="C364" s="139" t="s">
        <v>67</v>
      </c>
      <c r="D364" s="139">
        <v>1150185</v>
      </c>
      <c r="E364" s="143" t="s">
        <v>1181</v>
      </c>
      <c r="F364" s="139">
        <v>7614</v>
      </c>
      <c r="G364" s="139" t="s">
        <v>1182</v>
      </c>
      <c r="H364" s="139" t="s">
        <v>1060</v>
      </c>
      <c r="I364" s="142" t="s">
        <v>74</v>
      </c>
      <c r="J364" s="203" t="str">
        <f>+_xlfn.XLOOKUP(Tabla1[[#This Row],[COD. COLABORADOR]],'[1]Reg_PJ_IP (Bruto)'!$A:$A,'[1]Reg_PJ_IP (Bruto)'!$BL:$BL)</f>
        <v>ACREDITADA</v>
      </c>
    </row>
    <row r="365" spans="1:10" x14ac:dyDescent="0.3">
      <c r="A365" s="123" t="s">
        <v>46</v>
      </c>
      <c r="B365" s="126">
        <v>45778</v>
      </c>
      <c r="C365" s="139" t="s">
        <v>69</v>
      </c>
      <c r="D365" s="139">
        <v>1150135</v>
      </c>
      <c r="E365" s="143" t="s">
        <v>905</v>
      </c>
      <c r="F365" s="139">
        <v>7645</v>
      </c>
      <c r="G365" s="139" t="s">
        <v>1176</v>
      </c>
      <c r="H365" s="139" t="s">
        <v>1051</v>
      </c>
      <c r="I365" s="142" t="s">
        <v>75</v>
      </c>
      <c r="J365" s="203" t="str">
        <f>+_xlfn.XLOOKUP(Tabla1[[#This Row],[COD. COLABORADOR]],'[1]Reg_PJ_IP (Bruto)'!$A:$A,'[1]Reg_PJ_IP (Bruto)'!$BL:$BL)</f>
        <v>ACREDITADA</v>
      </c>
    </row>
    <row r="366" spans="1:10" x14ac:dyDescent="0.3">
      <c r="A366" s="123" t="s">
        <v>46</v>
      </c>
      <c r="B366" s="126">
        <v>45778</v>
      </c>
      <c r="C366" s="139" t="s">
        <v>70</v>
      </c>
      <c r="D366" s="139">
        <v>1150145</v>
      </c>
      <c r="E366" s="139" t="s">
        <v>279</v>
      </c>
      <c r="F366" s="139">
        <v>7645</v>
      </c>
      <c r="G366" s="139" t="s">
        <v>1176</v>
      </c>
      <c r="H366" s="139" t="s">
        <v>1044</v>
      </c>
      <c r="I366" s="142" t="s">
        <v>74</v>
      </c>
      <c r="J366" s="203" t="str">
        <f>+_xlfn.XLOOKUP(Tabla1[[#This Row],[COD. COLABORADOR]],'[1]Reg_PJ_IP (Bruto)'!$A:$A,'[1]Reg_PJ_IP (Bruto)'!$BL:$BL)</f>
        <v>ACREDITADA</v>
      </c>
    </row>
    <row r="367" spans="1:10" x14ac:dyDescent="0.3">
      <c r="A367" s="125" t="s">
        <v>46</v>
      </c>
      <c r="B367" s="124">
        <v>45812</v>
      </c>
      <c r="C367" s="139" t="s">
        <v>70</v>
      </c>
      <c r="D367" s="139">
        <v>1150088</v>
      </c>
      <c r="E367" s="143" t="s">
        <v>284</v>
      </c>
      <c r="F367" s="143">
        <v>4250</v>
      </c>
      <c r="G367" s="139" t="s">
        <v>100</v>
      </c>
      <c r="H367" s="139" t="s">
        <v>1053</v>
      </c>
      <c r="I367" s="142" t="s">
        <v>75</v>
      </c>
      <c r="J367" s="203" t="str">
        <f>+_xlfn.XLOOKUP(Tabla1[[#This Row],[COD. COLABORADOR]],'[1]Reg_PJ_IP (Bruto)'!$A:$A,'[1]Reg_PJ_IP (Bruto)'!$BL:$BL)</f>
        <v>ACREDITADA</v>
      </c>
    </row>
    <row r="368" spans="1:10" x14ac:dyDescent="0.3">
      <c r="A368" s="125" t="s">
        <v>46</v>
      </c>
      <c r="B368" s="124">
        <v>45812</v>
      </c>
      <c r="C368" s="139" t="s">
        <v>70</v>
      </c>
      <c r="D368" s="139">
        <v>1150130</v>
      </c>
      <c r="E368" s="143" t="s">
        <v>940</v>
      </c>
      <c r="F368" s="143">
        <v>6915</v>
      </c>
      <c r="G368" s="139" t="s">
        <v>96</v>
      </c>
      <c r="H368" s="139" t="s">
        <v>1051</v>
      </c>
      <c r="I368" s="142" t="s">
        <v>75</v>
      </c>
      <c r="J368" s="203" t="str">
        <f>+_xlfn.XLOOKUP(Tabla1[[#This Row],[COD. COLABORADOR]],'[1]Reg_PJ_IP (Bruto)'!$A:$A,'[1]Reg_PJ_IP (Bruto)'!$BL:$BL)</f>
        <v>ACREDITADA</v>
      </c>
    </row>
    <row r="369" spans="1:10" x14ac:dyDescent="0.3">
      <c r="A369" s="123" t="s">
        <v>46</v>
      </c>
      <c r="B369" s="124">
        <v>45845</v>
      </c>
      <c r="C369" s="139" t="s">
        <v>70</v>
      </c>
      <c r="D369" s="140">
        <v>1150194</v>
      </c>
      <c r="E369" s="141" t="s">
        <v>192</v>
      </c>
      <c r="F369" s="141">
        <v>8003</v>
      </c>
      <c r="G369" s="140" t="s">
        <v>193</v>
      </c>
      <c r="H369" s="139" t="s">
        <v>1046</v>
      </c>
      <c r="I369" s="142" t="s">
        <v>74</v>
      </c>
      <c r="J369" s="203" t="str">
        <f>+_xlfn.XLOOKUP(Tabla1[[#This Row],[COD. COLABORADOR]],'[1]Reg_PJ_IP (Bruto)'!$A:$A,'[1]Reg_PJ_IP (Bruto)'!$BL:$BL)</f>
        <v>ACREDITADA</v>
      </c>
    </row>
    <row r="370" spans="1:10" x14ac:dyDescent="0.3">
      <c r="A370" s="123" t="s">
        <v>46</v>
      </c>
      <c r="B370" s="124">
        <v>45861</v>
      </c>
      <c r="C370" s="139" t="s">
        <v>70</v>
      </c>
      <c r="D370" s="140">
        <v>1150194</v>
      </c>
      <c r="E370" s="141" t="s">
        <v>192</v>
      </c>
      <c r="F370" s="141">
        <v>8003</v>
      </c>
      <c r="G370" s="140" t="s">
        <v>193</v>
      </c>
      <c r="H370" s="139" t="s">
        <v>1046</v>
      </c>
      <c r="I370" s="142" t="s">
        <v>74</v>
      </c>
      <c r="J370" s="203" t="str">
        <f>+_xlfn.XLOOKUP(Tabla1[[#This Row],[COD. COLABORADOR]],'[1]Reg_PJ_IP (Bruto)'!$A:$A,'[1]Reg_PJ_IP (Bruto)'!$BL:$BL)</f>
        <v>ACREDITADA</v>
      </c>
    </row>
    <row r="371" spans="1:10" x14ac:dyDescent="0.3">
      <c r="A371" s="123" t="s">
        <v>46</v>
      </c>
      <c r="B371" s="126">
        <v>45892</v>
      </c>
      <c r="C371" s="139" t="s">
        <v>68</v>
      </c>
      <c r="D371" s="140">
        <v>1150131</v>
      </c>
      <c r="E371" s="143" t="s">
        <v>289</v>
      </c>
      <c r="F371" s="140">
        <v>6915</v>
      </c>
      <c r="G371" s="140" t="s">
        <v>96</v>
      </c>
      <c r="H371" s="139" t="s">
        <v>1051</v>
      </c>
      <c r="I371" s="142" t="s">
        <v>75</v>
      </c>
      <c r="J371" s="203" t="str">
        <f>+_xlfn.XLOOKUP(Tabla1[[#This Row],[COD. COLABORADOR]],'[1]Reg_PJ_IP (Bruto)'!$A:$A,'[1]Reg_PJ_IP (Bruto)'!$BL:$BL)</f>
        <v>ACREDITADA</v>
      </c>
    </row>
    <row r="372" spans="1:10" x14ac:dyDescent="0.3">
      <c r="A372" s="123" t="s">
        <v>46</v>
      </c>
      <c r="B372" s="124">
        <v>45892</v>
      </c>
      <c r="C372" s="139" t="s">
        <v>69</v>
      </c>
      <c r="D372" s="140">
        <v>1150139</v>
      </c>
      <c r="E372" s="141" t="s">
        <v>280</v>
      </c>
      <c r="F372" s="141">
        <v>1750</v>
      </c>
      <c r="G372" s="140" t="s">
        <v>162</v>
      </c>
      <c r="H372" s="139" t="s">
        <v>1047</v>
      </c>
      <c r="I372" s="142" t="s">
        <v>75</v>
      </c>
      <c r="J372" s="203" t="str">
        <f>+_xlfn.XLOOKUP(Tabla1[[#This Row],[COD. COLABORADOR]],'[1]Reg_PJ_IP (Bruto)'!$A:$A,'[1]Reg_PJ_IP (Bruto)'!$BL:$BL)</f>
        <v>ACREDITADA</v>
      </c>
    </row>
    <row r="373" spans="1:10" x14ac:dyDescent="0.3">
      <c r="A373" s="123" t="s">
        <v>46</v>
      </c>
      <c r="B373" s="124">
        <v>45901</v>
      </c>
      <c r="C373" s="139" t="s">
        <v>68</v>
      </c>
      <c r="D373" s="140">
        <v>1150167</v>
      </c>
      <c r="E373" s="141" t="s">
        <v>86</v>
      </c>
      <c r="F373" s="141">
        <v>7726</v>
      </c>
      <c r="G373" s="140" t="s">
        <v>87</v>
      </c>
      <c r="H373" s="139" t="s">
        <v>1059</v>
      </c>
      <c r="I373" s="142" t="s">
        <v>74</v>
      </c>
      <c r="J373" s="203" t="str">
        <f>+_xlfn.XLOOKUP(Tabla1[[#This Row],[COD. COLABORADOR]],'[1]Reg_PJ_IP (Bruto)'!$A:$A,'[1]Reg_PJ_IP (Bruto)'!$BL:$BL)</f>
        <v>ACREDITADA</v>
      </c>
    </row>
    <row r="374" spans="1:10" x14ac:dyDescent="0.3">
      <c r="A374" s="123" t="s">
        <v>46</v>
      </c>
      <c r="B374" s="124">
        <v>45923</v>
      </c>
      <c r="C374" s="139" t="s">
        <v>68</v>
      </c>
      <c r="D374" s="146">
        <v>1150167</v>
      </c>
      <c r="E374" s="147" t="s">
        <v>86</v>
      </c>
      <c r="F374" s="147">
        <v>7726</v>
      </c>
      <c r="G374" s="146" t="s">
        <v>87</v>
      </c>
      <c r="H374" s="139" t="s">
        <v>1059</v>
      </c>
      <c r="I374" s="142" t="s">
        <v>74</v>
      </c>
      <c r="J374" s="203" t="str">
        <f>+_xlfn.XLOOKUP(Tabla1[[#This Row],[COD. COLABORADOR]],'[1]Reg_PJ_IP (Bruto)'!$A:$A,'[1]Reg_PJ_IP (Bruto)'!$BL:$BL)</f>
        <v>ACREDITADA</v>
      </c>
    </row>
    <row r="375" spans="1:10" x14ac:dyDescent="0.3">
      <c r="A375" s="123" t="s">
        <v>46</v>
      </c>
      <c r="B375" s="124">
        <v>45923</v>
      </c>
      <c r="C375" s="139" t="s">
        <v>68</v>
      </c>
      <c r="D375" s="179">
        <v>1150185</v>
      </c>
      <c r="E375" s="144" t="s">
        <v>1181</v>
      </c>
      <c r="F375" s="144">
        <v>7614</v>
      </c>
      <c r="G375" s="140" t="s">
        <v>1182</v>
      </c>
      <c r="H375" s="139" t="s">
        <v>1060</v>
      </c>
      <c r="I375" s="142" t="s">
        <v>75</v>
      </c>
      <c r="J375" s="203" t="str">
        <f>+_xlfn.XLOOKUP(Tabla1[[#This Row],[COD. COLABORADOR]],'[1]Reg_PJ_IP (Bruto)'!$A:$A,'[1]Reg_PJ_IP (Bruto)'!$BL:$BL)</f>
        <v>ACREDITADA</v>
      </c>
    </row>
    <row r="376" spans="1:10" x14ac:dyDescent="0.3">
      <c r="A376" s="123" t="s">
        <v>46</v>
      </c>
      <c r="B376" s="124">
        <v>45933</v>
      </c>
      <c r="C376" s="139" t="s">
        <v>69</v>
      </c>
      <c r="D376" s="139">
        <v>1150127</v>
      </c>
      <c r="E376" s="143" t="s">
        <v>291</v>
      </c>
      <c r="F376" s="143">
        <v>6915</v>
      </c>
      <c r="G376" s="139" t="s">
        <v>96</v>
      </c>
      <c r="H376" s="139" t="s">
        <v>1052</v>
      </c>
      <c r="I376" s="142" t="s">
        <v>75</v>
      </c>
      <c r="J376" s="203" t="str">
        <f>+_xlfn.XLOOKUP(Tabla1[[#This Row],[COD. COLABORADOR]],'[1]Reg_PJ_IP (Bruto)'!$A:$A,'[1]Reg_PJ_IP (Bruto)'!$BL:$BL)</f>
        <v>ACREDITADA</v>
      </c>
    </row>
    <row r="377" spans="1:10" x14ac:dyDescent="0.3">
      <c r="A377" s="123" t="s">
        <v>46</v>
      </c>
      <c r="B377" s="124">
        <v>45953</v>
      </c>
      <c r="C377" s="139" t="s">
        <v>70</v>
      </c>
      <c r="D377" s="139">
        <v>1150183</v>
      </c>
      <c r="E377" s="143" t="s">
        <v>1031</v>
      </c>
      <c r="F377" s="143">
        <v>7614</v>
      </c>
      <c r="G377" s="139" t="s">
        <v>1182</v>
      </c>
      <c r="H377" s="139" t="s">
        <v>1060</v>
      </c>
      <c r="I377" s="142" t="s">
        <v>75</v>
      </c>
      <c r="J377" s="203" t="str">
        <f>+_xlfn.XLOOKUP(Tabla1[[#This Row],[COD. COLABORADOR]],'[1]Reg_PJ_IP (Bruto)'!$A:$A,'[1]Reg_PJ_IP (Bruto)'!$BL:$BL)</f>
        <v>ACREDITADA</v>
      </c>
    </row>
    <row r="378" spans="1:10" x14ac:dyDescent="0.3">
      <c r="A378" s="123" t="s">
        <v>46</v>
      </c>
      <c r="B378" s="126">
        <v>45962</v>
      </c>
      <c r="C378" s="139" t="s">
        <v>69</v>
      </c>
      <c r="D378" s="139">
        <v>1150142</v>
      </c>
      <c r="E378" s="139" t="s">
        <v>283</v>
      </c>
      <c r="F378" s="139">
        <v>7645</v>
      </c>
      <c r="G378" s="139" t="s">
        <v>1176</v>
      </c>
      <c r="H378" s="139" t="s">
        <v>1048</v>
      </c>
      <c r="I378" s="142" t="s">
        <v>74</v>
      </c>
      <c r="J378" s="203" t="str">
        <f>+_xlfn.XLOOKUP(Tabla1[[#This Row],[COD. COLABORADOR]],'[1]Reg_PJ_IP (Bruto)'!$A:$A,'[1]Reg_PJ_IP (Bruto)'!$BL:$BL)</f>
        <v>ACREDITADA</v>
      </c>
    </row>
    <row r="379" spans="1:10" x14ac:dyDescent="0.3">
      <c r="A379" s="123" t="s">
        <v>46</v>
      </c>
      <c r="B379" s="134">
        <v>45962</v>
      </c>
      <c r="C379" s="139" t="s">
        <v>69</v>
      </c>
      <c r="D379" s="139">
        <v>1150142</v>
      </c>
      <c r="E379" s="139" t="s">
        <v>283</v>
      </c>
      <c r="F379" s="139">
        <v>7645</v>
      </c>
      <c r="G379" s="139" t="s">
        <v>1176</v>
      </c>
      <c r="H379" s="139" t="s">
        <v>1048</v>
      </c>
      <c r="I379" s="142" t="s">
        <v>74</v>
      </c>
      <c r="J379" s="203" t="str">
        <f>+_xlfn.XLOOKUP(Tabla1[[#This Row],[COD. COLABORADOR]],'[1]Reg_PJ_IP (Bruto)'!$A:$A,'[1]Reg_PJ_IP (Bruto)'!$BL:$BL)</f>
        <v>ACREDITADA</v>
      </c>
    </row>
    <row r="380" spans="1:10" x14ac:dyDescent="0.3">
      <c r="A380" s="123" t="s">
        <v>46</v>
      </c>
      <c r="B380" s="124">
        <v>45962</v>
      </c>
      <c r="C380" s="139" t="s">
        <v>69</v>
      </c>
      <c r="D380" s="139">
        <v>1150160</v>
      </c>
      <c r="E380" s="143" t="s">
        <v>717</v>
      </c>
      <c r="F380" s="143">
        <v>7320</v>
      </c>
      <c r="G380" s="139" t="s">
        <v>104</v>
      </c>
      <c r="H380" s="139" t="s">
        <v>1048</v>
      </c>
      <c r="I380" s="142" t="s">
        <v>75</v>
      </c>
      <c r="J380" s="203" t="str">
        <f>+_xlfn.XLOOKUP(Tabla1[[#This Row],[COD. COLABORADOR]],'[1]Reg_PJ_IP (Bruto)'!$A:$A,'[1]Reg_PJ_IP (Bruto)'!$BL:$BL)</f>
        <v>ACREDITADA</v>
      </c>
    </row>
    <row r="381" spans="1:10" x14ac:dyDescent="0.3">
      <c r="A381" s="123" t="s">
        <v>46</v>
      </c>
      <c r="B381" s="124">
        <v>45992</v>
      </c>
      <c r="C381" s="139" t="s">
        <v>70</v>
      </c>
      <c r="D381" s="139">
        <v>1150139</v>
      </c>
      <c r="E381" s="143" t="s">
        <v>280</v>
      </c>
      <c r="F381" s="143">
        <v>1750</v>
      </c>
      <c r="G381" s="139" t="s">
        <v>162</v>
      </c>
      <c r="H381" s="139" t="s">
        <v>1047</v>
      </c>
      <c r="I381" s="142" t="s">
        <v>75</v>
      </c>
      <c r="J381" s="203" t="str">
        <f>+_xlfn.XLOOKUP(Tabla1[[#This Row],[COD. COLABORADOR]],'[1]Reg_PJ_IP (Bruto)'!$A:$A,'[1]Reg_PJ_IP (Bruto)'!$BL:$BL)</f>
        <v>ACREDITADA</v>
      </c>
    </row>
    <row r="382" spans="1:10" x14ac:dyDescent="0.3">
      <c r="A382" s="123" t="s">
        <v>46</v>
      </c>
      <c r="B382" s="124">
        <v>45992</v>
      </c>
      <c r="C382" s="139" t="s">
        <v>70</v>
      </c>
      <c r="D382" s="139">
        <v>1150145</v>
      </c>
      <c r="E382" s="143" t="s">
        <v>279</v>
      </c>
      <c r="F382" s="143">
        <v>7645</v>
      </c>
      <c r="G382" s="139" t="s">
        <v>1176</v>
      </c>
      <c r="H382" s="139" t="s">
        <v>1044</v>
      </c>
      <c r="I382" s="142" t="s">
        <v>74</v>
      </c>
      <c r="J382" s="203" t="str">
        <f>+_xlfn.XLOOKUP(Tabla1[[#This Row],[COD. COLABORADOR]],'[1]Reg_PJ_IP (Bruto)'!$A:$A,'[1]Reg_PJ_IP (Bruto)'!$BL:$BL)</f>
        <v>ACREDITADA</v>
      </c>
    </row>
    <row r="383" spans="1:10" x14ac:dyDescent="0.3">
      <c r="A383" s="123" t="s">
        <v>46</v>
      </c>
      <c r="B383" s="124">
        <v>46023</v>
      </c>
      <c r="C383" s="139" t="s">
        <v>68</v>
      </c>
      <c r="D383" s="139">
        <v>1150145</v>
      </c>
      <c r="E383" s="143" t="s">
        <v>279</v>
      </c>
      <c r="F383" s="143">
        <v>7645</v>
      </c>
      <c r="G383" s="139" t="s">
        <v>1176</v>
      </c>
      <c r="H383" s="139" t="s">
        <v>1044</v>
      </c>
      <c r="I383" s="142" t="s">
        <v>74</v>
      </c>
      <c r="J383" s="203" t="str">
        <f>+_xlfn.XLOOKUP(Tabla1[[#This Row],[COD. COLABORADOR]],'[1]Reg_PJ_IP (Bruto)'!$A:$A,'[1]Reg_PJ_IP (Bruto)'!$BL:$BL)</f>
        <v>ACREDITADA</v>
      </c>
    </row>
    <row r="384" spans="1:10" x14ac:dyDescent="0.3">
      <c r="A384" s="123" t="s">
        <v>46</v>
      </c>
      <c r="B384" s="126">
        <v>46023</v>
      </c>
      <c r="C384" s="139" t="s">
        <v>70</v>
      </c>
      <c r="D384" s="139">
        <v>1150222</v>
      </c>
      <c r="E384" s="143" t="s">
        <v>1084</v>
      </c>
      <c r="F384" s="143">
        <v>6915</v>
      </c>
      <c r="G384" s="143" t="s">
        <v>96</v>
      </c>
      <c r="H384" s="139" t="s">
        <v>1051</v>
      </c>
      <c r="I384" s="142" t="s">
        <v>74</v>
      </c>
      <c r="J384" s="203" t="str">
        <f>+_xlfn.XLOOKUP(Tabla1[[#This Row],[COD. COLABORADOR]],'[1]Reg_PJ_IP (Bruto)'!$A:$A,'[1]Reg_PJ_IP (Bruto)'!$BL:$BL)</f>
        <v>ACREDITADA</v>
      </c>
    </row>
    <row r="385" spans="1:10" x14ac:dyDescent="0.3">
      <c r="A385" s="123" t="s">
        <v>46</v>
      </c>
      <c r="B385" s="126">
        <v>46054</v>
      </c>
      <c r="C385" s="139" t="s">
        <v>70</v>
      </c>
      <c r="D385" s="140">
        <v>1150185</v>
      </c>
      <c r="E385" s="140" t="s">
        <v>1181</v>
      </c>
      <c r="F385" s="140">
        <v>7614</v>
      </c>
      <c r="G385" s="140" t="s">
        <v>1182</v>
      </c>
      <c r="H385" s="139" t="s">
        <v>1060</v>
      </c>
      <c r="I385" s="142" t="s">
        <v>74</v>
      </c>
      <c r="J385" s="203" t="str">
        <f>+_xlfn.XLOOKUP(Tabla1[[#This Row],[COD. COLABORADOR]],'[1]Reg_PJ_IP (Bruto)'!$A:$A,'[1]Reg_PJ_IP (Bruto)'!$BL:$BL)</f>
        <v>ACREDITADA</v>
      </c>
    </row>
    <row r="386" spans="1:10" x14ac:dyDescent="0.3">
      <c r="A386" s="123" t="s">
        <v>46</v>
      </c>
      <c r="B386" s="124">
        <v>46054</v>
      </c>
      <c r="C386" s="139" t="s">
        <v>70</v>
      </c>
      <c r="D386" s="140">
        <v>1150223</v>
      </c>
      <c r="E386" s="143" t="s">
        <v>1117</v>
      </c>
      <c r="F386" s="141">
        <v>7645</v>
      </c>
      <c r="G386" s="140" t="s">
        <v>1176</v>
      </c>
      <c r="H386" s="139" t="s">
        <v>1049</v>
      </c>
      <c r="I386" s="142" t="s">
        <v>75</v>
      </c>
      <c r="J386" s="203" t="str">
        <f>+_xlfn.XLOOKUP(Tabla1[[#This Row],[COD. COLABORADOR]],'[1]Reg_PJ_IP (Bruto)'!$A:$A,'[1]Reg_PJ_IP (Bruto)'!$BL:$BL)</f>
        <v>ACREDITADA</v>
      </c>
    </row>
    <row r="387" spans="1:10" x14ac:dyDescent="0.3">
      <c r="A387" s="123" t="s">
        <v>46</v>
      </c>
      <c r="B387" s="126">
        <v>46082</v>
      </c>
      <c r="C387" s="139" t="s">
        <v>70</v>
      </c>
      <c r="D387" s="140">
        <v>1150125</v>
      </c>
      <c r="E387" s="139" t="s">
        <v>278</v>
      </c>
      <c r="F387" s="140">
        <v>6830</v>
      </c>
      <c r="G387" s="140" t="s">
        <v>1184</v>
      </c>
      <c r="H387" s="139" t="s">
        <v>1050</v>
      </c>
      <c r="I387" s="142" t="s">
        <v>75</v>
      </c>
      <c r="J387" s="203" t="str">
        <f>+_xlfn.XLOOKUP(Tabla1[[#This Row],[COD. COLABORADOR]],'[1]Reg_PJ_IP (Bruto)'!$A:$A,'[1]Reg_PJ_IP (Bruto)'!$BL:$BL)</f>
        <v>ACREDITADA</v>
      </c>
    </row>
    <row r="388" spans="1:10" x14ac:dyDescent="0.3">
      <c r="A388" s="123" t="s">
        <v>46</v>
      </c>
      <c r="B388" s="124">
        <v>46090</v>
      </c>
      <c r="C388" s="139" t="s">
        <v>70</v>
      </c>
      <c r="D388" s="140">
        <v>1150156</v>
      </c>
      <c r="E388" s="143" t="s">
        <v>287</v>
      </c>
      <c r="F388" s="141">
        <v>6915</v>
      </c>
      <c r="G388" s="140" t="s">
        <v>96</v>
      </c>
      <c r="H388" s="139" t="s">
        <v>1052</v>
      </c>
      <c r="I388" s="142" t="s">
        <v>75</v>
      </c>
      <c r="J388" s="203" t="str">
        <f>+_xlfn.XLOOKUP(Tabla1[[#This Row],[COD. COLABORADOR]],'[1]Reg_PJ_IP (Bruto)'!$A:$A,'[1]Reg_PJ_IP (Bruto)'!$BL:$BL)</f>
        <v>ACREDITADA</v>
      </c>
    </row>
    <row r="389" spans="1:10" x14ac:dyDescent="0.3">
      <c r="A389" s="123" t="s">
        <v>46</v>
      </c>
      <c r="B389" s="126">
        <v>46133</v>
      </c>
      <c r="C389" s="139" t="s">
        <v>68</v>
      </c>
      <c r="D389" s="139">
        <v>1150145</v>
      </c>
      <c r="E389" s="143" t="s">
        <v>279</v>
      </c>
      <c r="F389" s="139">
        <v>7645</v>
      </c>
      <c r="G389" s="139" t="s">
        <v>1176</v>
      </c>
      <c r="H389" s="139" t="s">
        <v>1044</v>
      </c>
      <c r="I389" s="142" t="s">
        <v>74</v>
      </c>
      <c r="J389" s="203" t="str">
        <f>+_xlfn.XLOOKUP(Tabla1[[#This Row],[COD. COLABORADOR]],'[1]Reg_PJ_IP (Bruto)'!$A:$A,'[1]Reg_PJ_IP (Bruto)'!$BL:$BL)</f>
        <v>ACREDITADA</v>
      </c>
    </row>
    <row r="390" spans="1:10" x14ac:dyDescent="0.3">
      <c r="A390" s="123" t="s">
        <v>46</v>
      </c>
      <c r="B390" s="124">
        <v>46133</v>
      </c>
      <c r="C390" s="139" t="s">
        <v>68</v>
      </c>
      <c r="D390" s="139">
        <v>1150228</v>
      </c>
      <c r="E390" s="143" t="s">
        <v>1140</v>
      </c>
      <c r="F390" s="143">
        <v>8066</v>
      </c>
      <c r="G390" s="139" t="s">
        <v>1183</v>
      </c>
      <c r="H390" s="139" t="s">
        <v>1048</v>
      </c>
      <c r="I390" s="142" t="s">
        <v>74</v>
      </c>
      <c r="J390" s="203" t="str">
        <f>+_xlfn.XLOOKUP(Tabla1[[#This Row],[COD. COLABORADOR]],'[1]Reg_PJ_IP (Bruto)'!$A:$A,'[1]Reg_PJ_IP (Bruto)'!$BL:$BL)</f>
        <v>ACREDITADA</v>
      </c>
    </row>
    <row r="391" spans="1:10" x14ac:dyDescent="0.3">
      <c r="A391" s="123" t="s">
        <v>46</v>
      </c>
      <c r="B391" s="124">
        <v>46149</v>
      </c>
      <c r="C391" s="139" t="s">
        <v>68</v>
      </c>
      <c r="D391" s="139">
        <v>1150194</v>
      </c>
      <c r="E391" s="143" t="s">
        <v>192</v>
      </c>
      <c r="F391" s="143">
        <v>8003</v>
      </c>
      <c r="G391" s="139" t="s">
        <v>193</v>
      </c>
      <c r="H391" s="139" t="s">
        <v>1046</v>
      </c>
      <c r="I391" s="142" t="s">
        <v>74</v>
      </c>
      <c r="J391" s="203" t="str">
        <f>+_xlfn.XLOOKUP(Tabla1[[#This Row],[COD. COLABORADOR]],'[1]Reg_PJ_IP (Bruto)'!$A:$A,'[1]Reg_PJ_IP (Bruto)'!$BL:$BL)</f>
        <v>ACREDITADA</v>
      </c>
    </row>
    <row r="392" spans="1:10" x14ac:dyDescent="0.3">
      <c r="A392" s="123" t="s">
        <v>46</v>
      </c>
      <c r="B392" s="124">
        <v>46149</v>
      </c>
      <c r="C392" s="139" t="s">
        <v>70</v>
      </c>
      <c r="D392" s="139">
        <v>1150217</v>
      </c>
      <c r="E392" s="143" t="s">
        <v>1156</v>
      </c>
      <c r="F392" s="141">
        <v>6915</v>
      </c>
      <c r="G392" s="139" t="s">
        <v>96</v>
      </c>
      <c r="H392" s="139" t="s">
        <v>1051</v>
      </c>
      <c r="I392" s="142" t="s">
        <v>74</v>
      </c>
      <c r="J392" s="203" t="str">
        <f>+_xlfn.XLOOKUP(Tabla1[[#This Row],[COD. COLABORADOR]],'[1]Reg_PJ_IP (Bruto)'!$A:$A,'[1]Reg_PJ_IP (Bruto)'!$BL:$BL)</f>
        <v>ACREDITADA</v>
      </c>
    </row>
    <row r="393" spans="1:10" x14ac:dyDescent="0.3">
      <c r="A393" s="123" t="s">
        <v>46</v>
      </c>
      <c r="B393" s="124">
        <v>46204</v>
      </c>
      <c r="C393" s="139" t="s">
        <v>68</v>
      </c>
      <c r="D393" s="139">
        <v>1150222</v>
      </c>
      <c r="E393" s="143" t="s">
        <v>1084</v>
      </c>
      <c r="F393" s="143">
        <v>6915</v>
      </c>
      <c r="G393" s="139" t="s">
        <v>96</v>
      </c>
      <c r="H393" s="139" t="s">
        <v>1051</v>
      </c>
      <c r="I393" s="142" t="s">
        <v>75</v>
      </c>
      <c r="J393" s="203" t="str">
        <f>+_xlfn.XLOOKUP(Tabla1[[#This Row],[COD. COLABORADOR]],'[1]Reg_PJ_IP (Bruto)'!$A:$A,'[1]Reg_PJ_IP (Bruto)'!$BL:$BL)</f>
        <v>ACREDITADA</v>
      </c>
    </row>
    <row r="394" spans="1:10" x14ac:dyDescent="0.3">
      <c r="A394" s="123" t="s">
        <v>48</v>
      </c>
      <c r="B394" s="128">
        <v>44621</v>
      </c>
      <c r="C394" s="139" t="s">
        <v>66</v>
      </c>
      <c r="D394" s="139">
        <v>1030375</v>
      </c>
      <c r="E394" s="141" t="s">
        <v>298</v>
      </c>
      <c r="F394" s="143">
        <v>6983</v>
      </c>
      <c r="G394" s="139" t="s">
        <v>1185</v>
      </c>
      <c r="H394" s="139" t="s">
        <v>1044</v>
      </c>
      <c r="I394" s="142" t="s">
        <v>75</v>
      </c>
      <c r="J394" s="203" t="str">
        <f>+_xlfn.XLOOKUP(Tabla1[[#This Row],[COD. COLABORADOR]],'[1]Reg_PJ_IP (Bruto)'!$A:$A,'[1]Reg_PJ_IP (Bruto)'!$BL:$BL)</f>
        <v>ACREDITADA</v>
      </c>
    </row>
    <row r="395" spans="1:10" x14ac:dyDescent="0.3">
      <c r="A395" s="123" t="s">
        <v>48</v>
      </c>
      <c r="B395" s="131">
        <v>44621</v>
      </c>
      <c r="C395" s="139" t="s">
        <v>66</v>
      </c>
      <c r="D395" s="145">
        <v>1030335</v>
      </c>
      <c r="E395" s="155" t="s">
        <v>1442</v>
      </c>
      <c r="F395" s="145">
        <v>7459</v>
      </c>
      <c r="G395" s="145" t="s">
        <v>1186</v>
      </c>
      <c r="H395" s="139" t="s">
        <v>1048</v>
      </c>
      <c r="I395" s="142" t="s">
        <v>74</v>
      </c>
      <c r="J395" s="203" t="str">
        <f>+_xlfn.XLOOKUP(Tabla1[[#This Row],[COD. COLABORADOR]],'[1]Reg_PJ_IP (Bruto)'!$A:$A,'[1]Reg_PJ_IP (Bruto)'!$BL:$BL)</f>
        <v>ACREDITADA</v>
      </c>
    </row>
    <row r="396" spans="1:10" x14ac:dyDescent="0.3">
      <c r="A396" s="123" t="s">
        <v>48</v>
      </c>
      <c r="B396" s="124">
        <v>44682</v>
      </c>
      <c r="C396" s="139" t="s">
        <v>66</v>
      </c>
      <c r="D396" s="139">
        <v>1030264</v>
      </c>
      <c r="E396" s="143" t="s">
        <v>299</v>
      </c>
      <c r="F396" s="143">
        <v>1750</v>
      </c>
      <c r="G396" s="139" t="s">
        <v>162</v>
      </c>
      <c r="H396" s="139" t="s">
        <v>1047</v>
      </c>
      <c r="I396" s="142" t="s">
        <v>75</v>
      </c>
      <c r="J396" s="203" t="str">
        <f>+_xlfn.XLOOKUP(Tabla1[[#This Row],[COD. COLABORADOR]],'[1]Reg_PJ_IP (Bruto)'!$A:$A,'[1]Reg_PJ_IP (Bruto)'!$BL:$BL)</f>
        <v>ACREDITADA</v>
      </c>
    </row>
    <row r="397" spans="1:10" x14ac:dyDescent="0.3">
      <c r="A397" s="123" t="s">
        <v>48</v>
      </c>
      <c r="B397" s="126">
        <v>44713</v>
      </c>
      <c r="C397" s="139" t="s">
        <v>66</v>
      </c>
      <c r="D397" s="139">
        <v>1030330</v>
      </c>
      <c r="E397" s="139" t="s">
        <v>301</v>
      </c>
      <c r="F397" s="139">
        <v>7726</v>
      </c>
      <c r="G397" s="139" t="s">
        <v>87</v>
      </c>
      <c r="H397" s="139" t="s">
        <v>1057</v>
      </c>
      <c r="I397" s="142" t="s">
        <v>75</v>
      </c>
      <c r="J397" s="203" t="str">
        <f>+_xlfn.XLOOKUP(Tabla1[[#This Row],[COD. COLABORADOR]],'[1]Reg_PJ_IP (Bruto)'!$A:$A,'[1]Reg_PJ_IP (Bruto)'!$BL:$BL)</f>
        <v>ACREDITADA</v>
      </c>
    </row>
    <row r="398" spans="1:10" x14ac:dyDescent="0.3">
      <c r="A398" s="123" t="s">
        <v>48</v>
      </c>
      <c r="B398" s="126">
        <v>44713</v>
      </c>
      <c r="C398" s="139" t="s">
        <v>66</v>
      </c>
      <c r="D398" s="139">
        <v>1030383</v>
      </c>
      <c r="E398" s="139" t="s">
        <v>304</v>
      </c>
      <c r="F398" s="139">
        <v>7499</v>
      </c>
      <c r="G398" s="139" t="s">
        <v>1187</v>
      </c>
      <c r="H398" s="139" t="s">
        <v>1047</v>
      </c>
      <c r="I398" s="142" t="s">
        <v>74</v>
      </c>
      <c r="J398" s="203" t="str">
        <f>+_xlfn.XLOOKUP(Tabla1[[#This Row],[COD. COLABORADOR]],'[1]Reg_PJ_IP (Bruto)'!$A:$A,'[1]Reg_PJ_IP (Bruto)'!$BL:$BL)</f>
        <v>ACREDITADA</v>
      </c>
    </row>
    <row r="399" spans="1:10" x14ac:dyDescent="0.3">
      <c r="A399" s="123" t="s">
        <v>48</v>
      </c>
      <c r="B399" s="134">
        <v>44713</v>
      </c>
      <c r="C399" s="139" t="s">
        <v>66</v>
      </c>
      <c r="D399" s="139">
        <v>1030372</v>
      </c>
      <c r="E399" s="143" t="s">
        <v>300</v>
      </c>
      <c r="F399" s="143">
        <v>7499</v>
      </c>
      <c r="G399" s="140" t="s">
        <v>1187</v>
      </c>
      <c r="H399" s="139" t="s">
        <v>1047</v>
      </c>
      <c r="I399" s="142" t="s">
        <v>75</v>
      </c>
      <c r="J399" s="203" t="str">
        <f>+_xlfn.XLOOKUP(Tabla1[[#This Row],[COD. COLABORADOR]],'[1]Reg_PJ_IP (Bruto)'!$A:$A,'[1]Reg_PJ_IP (Bruto)'!$BL:$BL)</f>
        <v>ACREDITADA</v>
      </c>
    </row>
    <row r="400" spans="1:10" x14ac:dyDescent="0.3">
      <c r="A400" s="123" t="s">
        <v>48</v>
      </c>
      <c r="B400" s="124">
        <v>44743</v>
      </c>
      <c r="C400" s="139" t="s">
        <v>66</v>
      </c>
      <c r="D400" s="140">
        <v>1030347</v>
      </c>
      <c r="E400" s="143" t="s">
        <v>215</v>
      </c>
      <c r="F400" s="141">
        <v>6979</v>
      </c>
      <c r="G400" s="140" t="s">
        <v>1168</v>
      </c>
      <c r="H400" s="139" t="s">
        <v>1050</v>
      </c>
      <c r="I400" s="142" t="s">
        <v>75</v>
      </c>
      <c r="J400" s="203" t="str">
        <f>+_xlfn.XLOOKUP(Tabla1[[#This Row],[COD. COLABORADOR]],'[1]Reg_PJ_IP (Bruto)'!$A:$A,'[1]Reg_PJ_IP (Bruto)'!$BL:$BL)</f>
        <v>ACREDITADA</v>
      </c>
    </row>
    <row r="401" spans="1:10" x14ac:dyDescent="0.3">
      <c r="A401" s="123" t="s">
        <v>48</v>
      </c>
      <c r="B401" s="124">
        <v>44743</v>
      </c>
      <c r="C401" s="139" t="s">
        <v>66</v>
      </c>
      <c r="D401" s="140">
        <v>1030388</v>
      </c>
      <c r="E401" s="141" t="s">
        <v>1188</v>
      </c>
      <c r="F401" s="141">
        <v>6983</v>
      </c>
      <c r="G401" s="140" t="s">
        <v>1185</v>
      </c>
      <c r="H401" s="139" t="s">
        <v>1052</v>
      </c>
      <c r="I401" s="142" t="s">
        <v>75</v>
      </c>
      <c r="J401" s="203" t="str">
        <f>+_xlfn.XLOOKUP(Tabla1[[#This Row],[COD. COLABORADOR]],'[1]Reg_PJ_IP (Bruto)'!$A:$A,'[1]Reg_PJ_IP (Bruto)'!$BL:$BL)</f>
        <v>ACREDITADA</v>
      </c>
    </row>
    <row r="402" spans="1:10" x14ac:dyDescent="0.3">
      <c r="A402" s="123" t="s">
        <v>48</v>
      </c>
      <c r="B402" s="126">
        <v>44743</v>
      </c>
      <c r="C402" s="139" t="s">
        <v>66</v>
      </c>
      <c r="D402" s="140">
        <v>1030381</v>
      </c>
      <c r="E402" s="143" t="s">
        <v>302</v>
      </c>
      <c r="F402" s="140">
        <v>7546</v>
      </c>
      <c r="G402" s="140" t="s">
        <v>303</v>
      </c>
      <c r="H402" s="139" t="s">
        <v>1046</v>
      </c>
      <c r="I402" s="142" t="s">
        <v>75</v>
      </c>
      <c r="J402" s="203" t="str">
        <f>+_xlfn.XLOOKUP(Tabla1[[#This Row],[COD. COLABORADOR]],'[1]Reg_PJ_IP (Bruto)'!$A:$A,'[1]Reg_PJ_IP (Bruto)'!$BL:$BL)</f>
        <v>ACREDITADA</v>
      </c>
    </row>
    <row r="403" spans="1:10" x14ac:dyDescent="0.3">
      <c r="A403" s="123" t="s">
        <v>48</v>
      </c>
      <c r="B403" s="126">
        <v>44774</v>
      </c>
      <c r="C403" s="139" t="s">
        <v>66</v>
      </c>
      <c r="D403" s="139">
        <v>1030333</v>
      </c>
      <c r="E403" s="139" t="s">
        <v>1443</v>
      </c>
      <c r="F403" s="139">
        <v>7729</v>
      </c>
      <c r="G403" s="139" t="s">
        <v>206</v>
      </c>
      <c r="H403" s="139" t="s">
        <v>1057</v>
      </c>
      <c r="I403" s="142" t="s">
        <v>75</v>
      </c>
      <c r="J403" s="203" t="str">
        <f>+_xlfn.XLOOKUP(Tabla1[[#This Row],[COD. COLABORADOR]],'[1]Reg_PJ_IP (Bruto)'!$A:$A,'[1]Reg_PJ_IP (Bruto)'!$BL:$BL)</f>
        <v>ACREDITADA</v>
      </c>
    </row>
    <row r="404" spans="1:10" x14ac:dyDescent="0.3">
      <c r="A404" s="123" t="s">
        <v>48</v>
      </c>
      <c r="B404" s="126">
        <v>44774</v>
      </c>
      <c r="C404" s="139" t="s">
        <v>66</v>
      </c>
      <c r="D404" s="139">
        <v>1030264</v>
      </c>
      <c r="E404" s="139" t="s">
        <v>299</v>
      </c>
      <c r="F404" s="139">
        <v>1750</v>
      </c>
      <c r="G404" s="139" t="s">
        <v>162</v>
      </c>
      <c r="H404" s="139" t="s">
        <v>1047</v>
      </c>
      <c r="I404" s="142" t="s">
        <v>75</v>
      </c>
      <c r="J404" s="203" t="str">
        <f>+_xlfn.XLOOKUP(Tabla1[[#This Row],[COD. COLABORADOR]],'[1]Reg_PJ_IP (Bruto)'!$A:$A,'[1]Reg_PJ_IP (Bruto)'!$BL:$BL)</f>
        <v>ACREDITADA</v>
      </c>
    </row>
    <row r="405" spans="1:10" x14ac:dyDescent="0.3">
      <c r="A405" s="123" t="s">
        <v>48</v>
      </c>
      <c r="B405" s="126">
        <v>44774</v>
      </c>
      <c r="C405" s="139" t="s">
        <v>66</v>
      </c>
      <c r="D405" s="139">
        <v>1030347</v>
      </c>
      <c r="E405" s="143" t="s">
        <v>215</v>
      </c>
      <c r="F405" s="139">
        <v>6979</v>
      </c>
      <c r="G405" s="139" t="s">
        <v>1168</v>
      </c>
      <c r="H405" s="139" t="s">
        <v>1050</v>
      </c>
      <c r="I405" s="142" t="s">
        <v>75</v>
      </c>
      <c r="J405" s="203" t="str">
        <f>+_xlfn.XLOOKUP(Tabla1[[#This Row],[COD. COLABORADOR]],'[1]Reg_PJ_IP (Bruto)'!$A:$A,'[1]Reg_PJ_IP (Bruto)'!$BL:$BL)</f>
        <v>ACREDITADA</v>
      </c>
    </row>
    <row r="406" spans="1:10" x14ac:dyDescent="0.3">
      <c r="A406" s="123" t="s">
        <v>48</v>
      </c>
      <c r="B406" s="124">
        <v>44774</v>
      </c>
      <c r="C406" s="139" t="s">
        <v>66</v>
      </c>
      <c r="D406" s="139">
        <v>1030340</v>
      </c>
      <c r="E406" s="143" t="s">
        <v>187</v>
      </c>
      <c r="F406" s="143">
        <v>7459</v>
      </c>
      <c r="G406" s="139" t="s">
        <v>1186</v>
      </c>
      <c r="H406" s="139" t="s">
        <v>1056</v>
      </c>
      <c r="I406" s="142" t="s">
        <v>75</v>
      </c>
      <c r="J406" s="203" t="str">
        <f>+_xlfn.XLOOKUP(Tabla1[[#This Row],[COD. COLABORADOR]],'[1]Reg_PJ_IP (Bruto)'!$A:$A,'[1]Reg_PJ_IP (Bruto)'!$BL:$BL)</f>
        <v>ACREDITADA</v>
      </c>
    </row>
    <row r="407" spans="1:10" x14ac:dyDescent="0.3">
      <c r="A407" s="123" t="s">
        <v>48</v>
      </c>
      <c r="B407" s="126">
        <v>44774</v>
      </c>
      <c r="C407" s="139" t="s">
        <v>66</v>
      </c>
      <c r="D407" s="139">
        <v>1030359</v>
      </c>
      <c r="E407" s="139" t="s">
        <v>719</v>
      </c>
      <c r="F407" s="139">
        <v>7645</v>
      </c>
      <c r="G407" s="139" t="s">
        <v>1176</v>
      </c>
      <c r="H407" s="139" t="s">
        <v>1045</v>
      </c>
      <c r="I407" s="142" t="s">
        <v>74</v>
      </c>
      <c r="J407" s="203" t="str">
        <f>+_xlfn.XLOOKUP(Tabla1[[#This Row],[COD. COLABORADOR]],'[1]Reg_PJ_IP (Bruto)'!$A:$A,'[1]Reg_PJ_IP (Bruto)'!$BL:$BL)</f>
        <v>ACREDITADA</v>
      </c>
    </row>
    <row r="408" spans="1:10" x14ac:dyDescent="0.3">
      <c r="A408" s="123" t="s">
        <v>48</v>
      </c>
      <c r="B408" s="124">
        <v>44774</v>
      </c>
      <c r="C408" s="139" t="s">
        <v>66</v>
      </c>
      <c r="D408" s="139">
        <v>1030269</v>
      </c>
      <c r="E408" s="143" t="s">
        <v>720</v>
      </c>
      <c r="F408" s="143">
        <v>6983</v>
      </c>
      <c r="G408" s="139" t="s">
        <v>1185</v>
      </c>
      <c r="H408" s="139" t="s">
        <v>1045</v>
      </c>
      <c r="I408" s="142" t="s">
        <v>74</v>
      </c>
      <c r="J408" s="203" t="str">
        <f>+_xlfn.XLOOKUP(Tabla1[[#This Row],[COD. COLABORADOR]],'[1]Reg_PJ_IP (Bruto)'!$A:$A,'[1]Reg_PJ_IP (Bruto)'!$BL:$BL)</f>
        <v>ACREDITADA</v>
      </c>
    </row>
    <row r="409" spans="1:10" x14ac:dyDescent="0.3">
      <c r="A409" s="123" t="s">
        <v>48</v>
      </c>
      <c r="B409" s="126">
        <v>44835</v>
      </c>
      <c r="C409" s="139" t="s">
        <v>68</v>
      </c>
      <c r="D409" s="140">
        <v>1030383</v>
      </c>
      <c r="E409" s="140" t="s">
        <v>304</v>
      </c>
      <c r="F409" s="140">
        <v>7499</v>
      </c>
      <c r="G409" s="140" t="s">
        <v>1187</v>
      </c>
      <c r="H409" s="139" t="s">
        <v>1047</v>
      </c>
      <c r="I409" s="142" t="s">
        <v>75</v>
      </c>
      <c r="J409" s="203" t="str">
        <f>+_xlfn.XLOOKUP(Tabla1[[#This Row],[COD. COLABORADOR]],'[1]Reg_PJ_IP (Bruto)'!$A:$A,'[1]Reg_PJ_IP (Bruto)'!$BL:$BL)</f>
        <v>ACREDITADA</v>
      </c>
    </row>
    <row r="410" spans="1:10" x14ac:dyDescent="0.3">
      <c r="A410" s="123" t="s">
        <v>48</v>
      </c>
      <c r="B410" s="124">
        <v>44835</v>
      </c>
      <c r="C410" s="139" t="s">
        <v>66</v>
      </c>
      <c r="D410" s="140">
        <v>1030372</v>
      </c>
      <c r="E410" s="141" t="s">
        <v>300</v>
      </c>
      <c r="F410" s="141">
        <v>7499</v>
      </c>
      <c r="G410" s="140" t="s">
        <v>1187</v>
      </c>
      <c r="H410" s="139" t="s">
        <v>1047</v>
      </c>
      <c r="I410" s="142" t="s">
        <v>74</v>
      </c>
      <c r="J410" s="203" t="str">
        <f>+_xlfn.XLOOKUP(Tabla1[[#This Row],[COD. COLABORADOR]],'[1]Reg_PJ_IP (Bruto)'!$A:$A,'[1]Reg_PJ_IP (Bruto)'!$BL:$BL)</f>
        <v>ACREDITADA</v>
      </c>
    </row>
    <row r="411" spans="1:10" x14ac:dyDescent="0.3">
      <c r="A411" s="123" t="s">
        <v>48</v>
      </c>
      <c r="B411" s="126">
        <v>44835</v>
      </c>
      <c r="C411" s="139" t="s">
        <v>66</v>
      </c>
      <c r="D411" s="140">
        <v>1030389</v>
      </c>
      <c r="E411" s="139" t="s">
        <v>1189</v>
      </c>
      <c r="F411" s="140">
        <v>6915</v>
      </c>
      <c r="G411" s="140" t="s">
        <v>96</v>
      </c>
      <c r="H411" s="139" t="s">
        <v>1052</v>
      </c>
      <c r="I411" s="142" t="s">
        <v>74</v>
      </c>
      <c r="J411" s="203" t="str">
        <f>+_xlfn.XLOOKUP(Tabla1[[#This Row],[COD. COLABORADOR]],'[1]Reg_PJ_IP (Bruto)'!$A:$A,'[1]Reg_PJ_IP (Bruto)'!$BL:$BL)</f>
        <v>ACREDITADA</v>
      </c>
    </row>
    <row r="412" spans="1:10" x14ac:dyDescent="0.3">
      <c r="A412" s="125" t="s">
        <v>48</v>
      </c>
      <c r="B412" s="124">
        <v>44835</v>
      </c>
      <c r="C412" s="139" t="s">
        <v>66</v>
      </c>
      <c r="D412" s="140">
        <v>1030317</v>
      </c>
      <c r="E412" s="141" t="s">
        <v>721</v>
      </c>
      <c r="F412" s="141">
        <v>7645</v>
      </c>
      <c r="G412" s="140" t="s">
        <v>1176</v>
      </c>
      <c r="H412" s="139" t="s">
        <v>1045</v>
      </c>
      <c r="I412" s="142" t="s">
        <v>74</v>
      </c>
      <c r="J412" s="203" t="str">
        <f>+_xlfn.XLOOKUP(Tabla1[[#This Row],[COD. COLABORADOR]],'[1]Reg_PJ_IP (Bruto)'!$A:$A,'[1]Reg_PJ_IP (Bruto)'!$BL:$BL)</f>
        <v>ACREDITADA</v>
      </c>
    </row>
    <row r="413" spans="1:10" x14ac:dyDescent="0.3">
      <c r="A413" s="125" t="s">
        <v>48</v>
      </c>
      <c r="B413" s="124">
        <v>44835</v>
      </c>
      <c r="C413" s="139" t="s">
        <v>66</v>
      </c>
      <c r="D413" s="140">
        <v>1030381</v>
      </c>
      <c r="E413" s="141" t="s">
        <v>302</v>
      </c>
      <c r="F413" s="141">
        <v>7546</v>
      </c>
      <c r="G413" s="140" t="s">
        <v>303</v>
      </c>
      <c r="H413" s="139" t="s">
        <v>1046</v>
      </c>
      <c r="I413" s="142" t="s">
        <v>74</v>
      </c>
      <c r="J413" s="203" t="str">
        <f>+_xlfn.XLOOKUP(Tabla1[[#This Row],[COD. COLABORADOR]],'[1]Reg_PJ_IP (Bruto)'!$A:$A,'[1]Reg_PJ_IP (Bruto)'!$BL:$BL)</f>
        <v>ACREDITADA</v>
      </c>
    </row>
    <row r="414" spans="1:10" x14ac:dyDescent="0.3">
      <c r="A414" s="125" t="s">
        <v>48</v>
      </c>
      <c r="B414" s="124">
        <v>44835</v>
      </c>
      <c r="C414" s="139" t="s">
        <v>66</v>
      </c>
      <c r="D414" s="140">
        <v>1030375</v>
      </c>
      <c r="E414" s="141" t="s">
        <v>298</v>
      </c>
      <c r="F414" s="141">
        <v>6983</v>
      </c>
      <c r="G414" s="140" t="s">
        <v>1185</v>
      </c>
      <c r="H414" s="139" t="s">
        <v>1044</v>
      </c>
      <c r="I414" s="142" t="s">
        <v>74</v>
      </c>
      <c r="J414" s="203" t="str">
        <f>+_xlfn.XLOOKUP(Tabla1[[#This Row],[COD. COLABORADOR]],'[1]Reg_PJ_IP (Bruto)'!$A:$A,'[1]Reg_PJ_IP (Bruto)'!$BL:$BL)</f>
        <v>ACREDITADA</v>
      </c>
    </row>
    <row r="415" spans="1:10" x14ac:dyDescent="0.3">
      <c r="A415" s="123" t="s">
        <v>48</v>
      </c>
      <c r="B415" s="124">
        <v>44866</v>
      </c>
      <c r="C415" s="139" t="s">
        <v>66</v>
      </c>
      <c r="D415" s="140">
        <v>1030306</v>
      </c>
      <c r="E415" s="141" t="s">
        <v>1190</v>
      </c>
      <c r="F415" s="141">
        <v>6470</v>
      </c>
      <c r="G415" s="140" t="s">
        <v>1174</v>
      </c>
      <c r="H415" s="139" t="s">
        <v>1051</v>
      </c>
      <c r="I415" s="142" t="s">
        <v>74</v>
      </c>
      <c r="J415" s="203" t="str">
        <f>+_xlfn.XLOOKUP(Tabla1[[#This Row],[COD. COLABORADOR]],'[1]Reg_PJ_IP (Bruto)'!$A:$A,'[1]Reg_PJ_IP (Bruto)'!$BL:$BL)</f>
        <v>ACREDITADA</v>
      </c>
    </row>
    <row r="416" spans="1:10" x14ac:dyDescent="0.3">
      <c r="A416" s="123" t="s">
        <v>48</v>
      </c>
      <c r="B416" s="124">
        <v>44896</v>
      </c>
      <c r="C416" s="139" t="s">
        <v>66</v>
      </c>
      <c r="D416" s="140">
        <v>1030341</v>
      </c>
      <c r="E416" s="141" t="s">
        <v>305</v>
      </c>
      <c r="F416" s="141">
        <v>7459</v>
      </c>
      <c r="G416" s="140" t="s">
        <v>1186</v>
      </c>
      <c r="H416" s="139" t="s">
        <v>1054</v>
      </c>
      <c r="I416" s="142" t="s">
        <v>75</v>
      </c>
      <c r="J416" s="203" t="str">
        <f>+_xlfn.XLOOKUP(Tabla1[[#This Row],[COD. COLABORADOR]],'[1]Reg_PJ_IP (Bruto)'!$A:$A,'[1]Reg_PJ_IP (Bruto)'!$BL:$BL)</f>
        <v>ACREDITADA</v>
      </c>
    </row>
    <row r="417" spans="1:10" x14ac:dyDescent="0.3">
      <c r="A417" s="123" t="s">
        <v>48</v>
      </c>
      <c r="B417" s="126">
        <v>44896</v>
      </c>
      <c r="C417" s="139" t="s">
        <v>68</v>
      </c>
      <c r="D417" s="140">
        <v>1030356</v>
      </c>
      <c r="E417" s="139" t="s">
        <v>685</v>
      </c>
      <c r="F417" s="140">
        <v>7645</v>
      </c>
      <c r="G417" s="140" t="s">
        <v>1176</v>
      </c>
      <c r="H417" s="139" t="s">
        <v>1051</v>
      </c>
      <c r="I417" s="142" t="s">
        <v>74</v>
      </c>
      <c r="J417" s="203" t="str">
        <f>+_xlfn.XLOOKUP(Tabla1[[#This Row],[COD. COLABORADOR]],'[1]Reg_PJ_IP (Bruto)'!$A:$A,'[1]Reg_PJ_IP (Bruto)'!$BL:$BL)</f>
        <v>ACREDITADA</v>
      </c>
    </row>
    <row r="418" spans="1:10" x14ac:dyDescent="0.3">
      <c r="A418" s="123" t="s">
        <v>48</v>
      </c>
      <c r="B418" s="126">
        <v>44896</v>
      </c>
      <c r="C418" s="139" t="s">
        <v>66</v>
      </c>
      <c r="D418" s="140">
        <v>1030377</v>
      </c>
      <c r="E418" s="140" t="s">
        <v>670</v>
      </c>
      <c r="F418" s="140">
        <v>7549</v>
      </c>
      <c r="G418" s="140" t="s">
        <v>671</v>
      </c>
      <c r="H418" s="139" t="s">
        <v>1048</v>
      </c>
      <c r="I418" s="142" t="s">
        <v>74</v>
      </c>
      <c r="J418" s="203" t="str">
        <f>+_xlfn.XLOOKUP(Tabla1[[#This Row],[COD. COLABORADOR]],'[1]Reg_PJ_IP (Bruto)'!$A:$A,'[1]Reg_PJ_IP (Bruto)'!$BL:$BL)</f>
        <v>ACREDITADA</v>
      </c>
    </row>
    <row r="419" spans="1:10" x14ac:dyDescent="0.3">
      <c r="A419" s="123" t="s">
        <v>48</v>
      </c>
      <c r="B419" s="126">
        <v>44927</v>
      </c>
      <c r="C419" s="139" t="s">
        <v>66</v>
      </c>
      <c r="D419" s="139">
        <v>1030264</v>
      </c>
      <c r="E419" s="143" t="s">
        <v>299</v>
      </c>
      <c r="F419" s="139">
        <v>1750</v>
      </c>
      <c r="G419" s="139" t="s">
        <v>162</v>
      </c>
      <c r="H419" s="139" t="s">
        <v>1047</v>
      </c>
      <c r="I419" s="142" t="s">
        <v>74</v>
      </c>
      <c r="J419" s="203" t="str">
        <f>+_xlfn.XLOOKUP(Tabla1[[#This Row],[COD. COLABORADOR]],'[1]Reg_PJ_IP (Bruto)'!$A:$A,'[1]Reg_PJ_IP (Bruto)'!$BL:$BL)</f>
        <v>ACREDITADA</v>
      </c>
    </row>
    <row r="420" spans="1:10" x14ac:dyDescent="0.3">
      <c r="A420" s="123" t="s">
        <v>48</v>
      </c>
      <c r="B420" s="126">
        <v>44927</v>
      </c>
      <c r="C420" s="139" t="s">
        <v>66</v>
      </c>
      <c r="D420" s="139">
        <v>1030347</v>
      </c>
      <c r="E420" s="143" t="s">
        <v>215</v>
      </c>
      <c r="F420" s="139">
        <v>6979</v>
      </c>
      <c r="G420" s="180" t="s">
        <v>1168</v>
      </c>
      <c r="H420" s="139" t="s">
        <v>1050</v>
      </c>
      <c r="I420" s="142" t="s">
        <v>75</v>
      </c>
      <c r="J420" s="203" t="str">
        <f>+_xlfn.XLOOKUP(Tabla1[[#This Row],[COD. COLABORADOR]],'[1]Reg_PJ_IP (Bruto)'!$A:$A,'[1]Reg_PJ_IP (Bruto)'!$BL:$BL)</f>
        <v>ACREDITADA</v>
      </c>
    </row>
    <row r="421" spans="1:10" x14ac:dyDescent="0.3">
      <c r="A421" s="123" t="s">
        <v>48</v>
      </c>
      <c r="B421" s="124">
        <v>44927</v>
      </c>
      <c r="C421" s="139" t="s">
        <v>68</v>
      </c>
      <c r="D421" s="139">
        <v>1030341</v>
      </c>
      <c r="E421" s="143" t="s">
        <v>305</v>
      </c>
      <c r="F421" s="143">
        <v>7459</v>
      </c>
      <c r="G421" s="139" t="s">
        <v>1186</v>
      </c>
      <c r="H421" s="139" t="s">
        <v>1054</v>
      </c>
      <c r="I421" s="142" t="s">
        <v>74</v>
      </c>
      <c r="J421" s="203" t="str">
        <f>+_xlfn.XLOOKUP(Tabla1[[#This Row],[COD. COLABORADOR]],'[1]Reg_PJ_IP (Bruto)'!$A:$A,'[1]Reg_PJ_IP (Bruto)'!$BL:$BL)</f>
        <v>ACREDITADA</v>
      </c>
    </row>
    <row r="422" spans="1:10" x14ac:dyDescent="0.3">
      <c r="A422" s="123" t="s">
        <v>48</v>
      </c>
      <c r="B422" s="126">
        <v>44958</v>
      </c>
      <c r="C422" s="139" t="s">
        <v>66</v>
      </c>
      <c r="D422" s="139">
        <v>1030352</v>
      </c>
      <c r="E422" s="143" t="s">
        <v>1444</v>
      </c>
      <c r="F422" s="139">
        <v>6570</v>
      </c>
      <c r="G422" s="139" t="s">
        <v>1445</v>
      </c>
      <c r="H422" s="139" t="s">
        <v>1051</v>
      </c>
      <c r="I422" s="142" t="s">
        <v>74</v>
      </c>
      <c r="J422" s="203" t="str">
        <f>+_xlfn.XLOOKUP(Tabla1[[#This Row],[COD. COLABORADOR]],'[1]Reg_PJ_IP (Bruto)'!$A:$A,'[1]Reg_PJ_IP (Bruto)'!$BL:$BL)</f>
        <v>ACREDITADA</v>
      </c>
    </row>
    <row r="423" spans="1:10" x14ac:dyDescent="0.3">
      <c r="A423" s="123" t="s">
        <v>48</v>
      </c>
      <c r="B423" s="124">
        <v>44986</v>
      </c>
      <c r="C423" s="139" t="s">
        <v>67</v>
      </c>
      <c r="D423" s="139">
        <v>1030333</v>
      </c>
      <c r="E423" s="143" t="s">
        <v>1443</v>
      </c>
      <c r="F423" s="143">
        <v>7729</v>
      </c>
      <c r="G423" s="139" t="s">
        <v>206</v>
      </c>
      <c r="H423" s="139" t="s">
        <v>1057</v>
      </c>
      <c r="I423" s="142" t="s">
        <v>74</v>
      </c>
      <c r="J423" s="203" t="str">
        <f>+_xlfn.XLOOKUP(Tabla1[[#This Row],[COD. COLABORADOR]],'[1]Reg_PJ_IP (Bruto)'!$A:$A,'[1]Reg_PJ_IP (Bruto)'!$BL:$BL)</f>
        <v>ACREDITADA</v>
      </c>
    </row>
    <row r="424" spans="1:10" x14ac:dyDescent="0.3">
      <c r="A424" s="123" t="s">
        <v>48</v>
      </c>
      <c r="B424" s="126">
        <v>44986</v>
      </c>
      <c r="C424" s="139" t="s">
        <v>67</v>
      </c>
      <c r="D424" s="143">
        <v>1030383</v>
      </c>
      <c r="E424" s="139" t="s">
        <v>304</v>
      </c>
      <c r="F424" s="139">
        <v>7499</v>
      </c>
      <c r="G424" s="139" t="s">
        <v>1187</v>
      </c>
      <c r="H424" s="139" t="s">
        <v>1047</v>
      </c>
      <c r="I424" s="142" t="s">
        <v>74</v>
      </c>
      <c r="J424" s="203" t="str">
        <f>+_xlfn.XLOOKUP(Tabla1[[#This Row],[COD. COLABORADOR]],'[1]Reg_PJ_IP (Bruto)'!$A:$A,'[1]Reg_PJ_IP (Bruto)'!$BL:$BL)</f>
        <v>ACREDITADA</v>
      </c>
    </row>
    <row r="425" spans="1:10" x14ac:dyDescent="0.3">
      <c r="A425" s="123" t="s">
        <v>48</v>
      </c>
      <c r="B425" s="124">
        <v>45108</v>
      </c>
      <c r="C425" s="139" t="s">
        <v>67</v>
      </c>
      <c r="D425" s="139">
        <v>1030350</v>
      </c>
      <c r="E425" s="143" t="s">
        <v>722</v>
      </c>
      <c r="F425" s="143">
        <v>6983</v>
      </c>
      <c r="G425" s="139" t="s">
        <v>1185</v>
      </c>
      <c r="H425" s="139" t="s">
        <v>1058</v>
      </c>
      <c r="I425" s="142" t="s">
        <v>74</v>
      </c>
      <c r="J425" s="203" t="str">
        <f>+_xlfn.XLOOKUP(Tabla1[[#This Row],[COD. COLABORADOR]],'[1]Reg_PJ_IP (Bruto)'!$A:$A,'[1]Reg_PJ_IP (Bruto)'!$BL:$BL)</f>
        <v>ACREDITADA</v>
      </c>
    </row>
    <row r="426" spans="1:10" x14ac:dyDescent="0.3">
      <c r="A426" s="123" t="s">
        <v>48</v>
      </c>
      <c r="B426" s="124">
        <v>45108</v>
      </c>
      <c r="C426" s="139" t="s">
        <v>67</v>
      </c>
      <c r="D426" s="139">
        <v>1030357</v>
      </c>
      <c r="E426" s="143" t="s">
        <v>306</v>
      </c>
      <c r="F426" s="143">
        <v>7645</v>
      </c>
      <c r="G426" s="139" t="s">
        <v>1176</v>
      </c>
      <c r="H426" s="139" t="s">
        <v>1051</v>
      </c>
      <c r="I426" s="142" t="s">
        <v>75</v>
      </c>
      <c r="J426" s="203" t="str">
        <f>+_xlfn.XLOOKUP(Tabla1[[#This Row],[COD. COLABORADOR]],'[1]Reg_PJ_IP (Bruto)'!$A:$A,'[1]Reg_PJ_IP (Bruto)'!$BL:$BL)</f>
        <v>ACREDITADA</v>
      </c>
    </row>
    <row r="427" spans="1:10" x14ac:dyDescent="0.3">
      <c r="A427" s="123" t="s">
        <v>48</v>
      </c>
      <c r="B427" s="124">
        <v>45231</v>
      </c>
      <c r="C427" s="139" t="s">
        <v>67</v>
      </c>
      <c r="D427" s="139">
        <v>1030264</v>
      </c>
      <c r="E427" s="143" t="s">
        <v>299</v>
      </c>
      <c r="F427" s="141">
        <v>1750</v>
      </c>
      <c r="G427" s="139" t="s">
        <v>162</v>
      </c>
      <c r="H427" s="139" t="s">
        <v>1047</v>
      </c>
      <c r="I427" s="142" t="s">
        <v>75</v>
      </c>
      <c r="J427" s="203" t="str">
        <f>+_xlfn.XLOOKUP(Tabla1[[#This Row],[COD. COLABORADOR]],'[1]Reg_PJ_IP (Bruto)'!$A:$A,'[1]Reg_PJ_IP (Bruto)'!$BL:$BL)</f>
        <v>ACREDITADA</v>
      </c>
    </row>
    <row r="428" spans="1:10" x14ac:dyDescent="0.3">
      <c r="A428" s="123" t="s">
        <v>48</v>
      </c>
      <c r="B428" s="124">
        <v>45231</v>
      </c>
      <c r="C428" s="139" t="s">
        <v>67</v>
      </c>
      <c r="D428" s="139">
        <v>1030372</v>
      </c>
      <c r="E428" s="143" t="s">
        <v>300</v>
      </c>
      <c r="F428" s="141">
        <v>7499</v>
      </c>
      <c r="G428" s="139" t="s">
        <v>1187</v>
      </c>
      <c r="H428" s="139" t="s">
        <v>1047</v>
      </c>
      <c r="I428" s="142" t="s">
        <v>75</v>
      </c>
      <c r="J428" s="203" t="str">
        <f>+_xlfn.XLOOKUP(Tabla1[[#This Row],[COD. COLABORADOR]],'[1]Reg_PJ_IP (Bruto)'!$A:$A,'[1]Reg_PJ_IP (Bruto)'!$BL:$BL)</f>
        <v>ACREDITADA</v>
      </c>
    </row>
    <row r="429" spans="1:10" x14ac:dyDescent="0.3">
      <c r="A429" s="123" t="s">
        <v>48</v>
      </c>
      <c r="B429" s="124">
        <v>45231</v>
      </c>
      <c r="C429" s="139" t="s">
        <v>67</v>
      </c>
      <c r="D429" s="139">
        <v>1030363</v>
      </c>
      <c r="E429" s="143" t="s">
        <v>672</v>
      </c>
      <c r="F429" s="141">
        <v>6570</v>
      </c>
      <c r="G429" s="139" t="s">
        <v>1445</v>
      </c>
      <c r="H429" s="139" t="s">
        <v>1051</v>
      </c>
      <c r="I429" s="142" t="s">
        <v>74</v>
      </c>
      <c r="J429" s="203" t="str">
        <f>+_xlfn.XLOOKUP(Tabla1[[#This Row],[COD. COLABORADOR]],'[1]Reg_PJ_IP (Bruto)'!$A:$A,'[1]Reg_PJ_IP (Bruto)'!$BL:$BL)</f>
        <v>ACREDITADA</v>
      </c>
    </row>
    <row r="430" spans="1:10" x14ac:dyDescent="0.3">
      <c r="A430" s="123" t="s">
        <v>48</v>
      </c>
      <c r="B430" s="126">
        <v>45231</v>
      </c>
      <c r="C430" s="139" t="s">
        <v>67</v>
      </c>
      <c r="D430" s="139">
        <v>1030419</v>
      </c>
      <c r="E430" s="139" t="s">
        <v>1446</v>
      </c>
      <c r="F430" s="140">
        <v>7660</v>
      </c>
      <c r="G430" s="139" t="s">
        <v>1091</v>
      </c>
      <c r="H430" s="139" t="s">
        <v>1046</v>
      </c>
      <c r="I430" s="142" t="s">
        <v>74</v>
      </c>
      <c r="J430" s="203" t="str">
        <f>+_xlfn.XLOOKUP(Tabla1[[#This Row],[COD. COLABORADOR]],'[1]Reg_PJ_IP (Bruto)'!$A:$A,'[1]Reg_PJ_IP (Bruto)'!$BL:$BL)</f>
        <v>ACREDITADA</v>
      </c>
    </row>
    <row r="431" spans="1:10" x14ac:dyDescent="0.3">
      <c r="A431" s="123" t="s">
        <v>48</v>
      </c>
      <c r="B431" s="124">
        <v>45231</v>
      </c>
      <c r="C431" s="139" t="s">
        <v>67</v>
      </c>
      <c r="D431" s="139">
        <v>1030396</v>
      </c>
      <c r="E431" s="143" t="s">
        <v>139</v>
      </c>
      <c r="F431" s="141">
        <v>7660</v>
      </c>
      <c r="G431" s="140" t="s">
        <v>1091</v>
      </c>
      <c r="H431" s="139" t="s">
        <v>1046</v>
      </c>
      <c r="I431" s="142" t="s">
        <v>74</v>
      </c>
      <c r="J431" s="203" t="str">
        <f>+_xlfn.XLOOKUP(Tabla1[[#This Row],[COD. COLABORADOR]],'[1]Reg_PJ_IP (Bruto)'!$A:$A,'[1]Reg_PJ_IP (Bruto)'!$BL:$BL)</f>
        <v>ACREDITADA</v>
      </c>
    </row>
    <row r="432" spans="1:10" x14ac:dyDescent="0.3">
      <c r="A432" s="123" t="s">
        <v>48</v>
      </c>
      <c r="B432" s="131">
        <v>45292</v>
      </c>
      <c r="C432" s="139" t="s">
        <v>67</v>
      </c>
      <c r="D432" s="139">
        <v>1030421</v>
      </c>
      <c r="E432" s="139" t="s">
        <v>1191</v>
      </c>
      <c r="F432" s="139">
        <v>7660</v>
      </c>
      <c r="G432" s="139" t="s">
        <v>1091</v>
      </c>
      <c r="H432" s="139" t="s">
        <v>1046</v>
      </c>
      <c r="I432" s="142" t="s">
        <v>74</v>
      </c>
      <c r="J432" s="203" t="str">
        <f>+_xlfn.XLOOKUP(Tabla1[[#This Row],[COD. COLABORADOR]],'[1]Reg_PJ_IP (Bruto)'!$A:$A,'[1]Reg_PJ_IP (Bruto)'!$BL:$BL)</f>
        <v>ACREDITADA</v>
      </c>
    </row>
    <row r="433" spans="1:10" x14ac:dyDescent="0.3">
      <c r="A433" s="123" t="s">
        <v>48</v>
      </c>
      <c r="B433" s="126">
        <v>45323</v>
      </c>
      <c r="C433" s="139" t="s">
        <v>70</v>
      </c>
      <c r="D433" s="143">
        <v>1030339</v>
      </c>
      <c r="E433" s="143" t="s">
        <v>307</v>
      </c>
      <c r="F433" s="143">
        <v>7459</v>
      </c>
      <c r="G433" s="139" t="s">
        <v>1186</v>
      </c>
      <c r="H433" s="139" t="s">
        <v>1052</v>
      </c>
      <c r="I433" s="142" t="s">
        <v>75</v>
      </c>
      <c r="J433" s="203" t="str">
        <f>+_xlfn.XLOOKUP(Tabla1[[#This Row],[COD. COLABORADOR]],'[1]Reg_PJ_IP (Bruto)'!$A:$A,'[1]Reg_PJ_IP (Bruto)'!$BL:$BL)</f>
        <v>ACREDITADA</v>
      </c>
    </row>
    <row r="434" spans="1:10" x14ac:dyDescent="0.3">
      <c r="A434" s="123" t="s">
        <v>48</v>
      </c>
      <c r="B434" s="124">
        <v>45323</v>
      </c>
      <c r="C434" s="139" t="s">
        <v>67</v>
      </c>
      <c r="D434" s="139">
        <v>1030430</v>
      </c>
      <c r="E434" s="143" t="s">
        <v>1192</v>
      </c>
      <c r="F434" s="143">
        <v>7546</v>
      </c>
      <c r="G434" s="139" t="s">
        <v>303</v>
      </c>
      <c r="H434" s="139" t="s">
        <v>1046</v>
      </c>
      <c r="I434" s="142" t="s">
        <v>74</v>
      </c>
      <c r="J434" s="203" t="str">
        <f>+_xlfn.XLOOKUP(Tabla1[[#This Row],[COD. COLABORADOR]],'[1]Reg_PJ_IP (Bruto)'!$A:$A,'[1]Reg_PJ_IP (Bruto)'!$BL:$BL)</f>
        <v>ACREDITADA</v>
      </c>
    </row>
    <row r="435" spans="1:10" x14ac:dyDescent="0.3">
      <c r="A435" s="123" t="s">
        <v>48</v>
      </c>
      <c r="B435" s="124">
        <v>45352</v>
      </c>
      <c r="C435" s="139" t="s">
        <v>70</v>
      </c>
      <c r="D435" s="139">
        <v>1030418</v>
      </c>
      <c r="E435" s="143" t="s">
        <v>140</v>
      </c>
      <c r="F435" s="143">
        <v>8045</v>
      </c>
      <c r="G435" s="139" t="s">
        <v>1193</v>
      </c>
      <c r="H435" s="139" t="s">
        <v>1059</v>
      </c>
      <c r="I435" s="142" t="s">
        <v>74</v>
      </c>
      <c r="J435" s="203" t="str">
        <f>+_xlfn.XLOOKUP(Tabla1[[#This Row],[COD. COLABORADOR]],'[1]Reg_PJ_IP (Bruto)'!$A:$A,'[1]Reg_PJ_IP (Bruto)'!$BL:$BL)</f>
        <v>ACREDITADA</v>
      </c>
    </row>
    <row r="436" spans="1:10" x14ac:dyDescent="0.3">
      <c r="A436" s="123" t="s">
        <v>48</v>
      </c>
      <c r="B436" s="124">
        <v>45352</v>
      </c>
      <c r="C436" s="139" t="s">
        <v>70</v>
      </c>
      <c r="D436" s="139">
        <v>1030415</v>
      </c>
      <c r="E436" s="143" t="s">
        <v>723</v>
      </c>
      <c r="F436" s="143">
        <v>7726</v>
      </c>
      <c r="G436" s="139" t="s">
        <v>87</v>
      </c>
      <c r="H436" s="139" t="s">
        <v>1059</v>
      </c>
      <c r="I436" s="142" t="s">
        <v>74</v>
      </c>
      <c r="J436" s="203" t="str">
        <f>+_xlfn.XLOOKUP(Tabla1[[#This Row],[COD. COLABORADOR]],'[1]Reg_PJ_IP (Bruto)'!$A:$A,'[1]Reg_PJ_IP (Bruto)'!$BL:$BL)</f>
        <v>ACREDITADA</v>
      </c>
    </row>
    <row r="437" spans="1:10" x14ac:dyDescent="0.3">
      <c r="A437" s="123" t="s">
        <v>48</v>
      </c>
      <c r="B437" s="124">
        <v>45352</v>
      </c>
      <c r="C437" s="139" t="s">
        <v>70</v>
      </c>
      <c r="D437" s="139">
        <v>1030400</v>
      </c>
      <c r="E437" s="143" t="s">
        <v>308</v>
      </c>
      <c r="F437" s="143">
        <v>2330</v>
      </c>
      <c r="G437" s="139" t="s">
        <v>191</v>
      </c>
      <c r="H437" s="139" t="s">
        <v>1045</v>
      </c>
      <c r="I437" s="142" t="s">
        <v>75</v>
      </c>
      <c r="J437" s="203" t="str">
        <f>+_xlfn.XLOOKUP(Tabla1[[#This Row],[COD. COLABORADOR]],'[1]Reg_PJ_IP (Bruto)'!$A:$A,'[1]Reg_PJ_IP (Bruto)'!$BL:$BL)</f>
        <v>ACREDITADA</v>
      </c>
    </row>
    <row r="438" spans="1:10" x14ac:dyDescent="0.3">
      <c r="A438" s="123" t="s">
        <v>48</v>
      </c>
      <c r="B438" s="124">
        <v>45413</v>
      </c>
      <c r="C438" s="139" t="s">
        <v>70</v>
      </c>
      <c r="D438" s="139">
        <v>1030417</v>
      </c>
      <c r="E438" s="143" t="s">
        <v>812</v>
      </c>
      <c r="F438" s="143">
        <v>7729</v>
      </c>
      <c r="G438" s="139" t="s">
        <v>206</v>
      </c>
      <c r="H438" s="139" t="s">
        <v>1059</v>
      </c>
      <c r="I438" s="142" t="s">
        <v>74</v>
      </c>
      <c r="J438" s="203" t="str">
        <f>+_xlfn.XLOOKUP(Tabla1[[#This Row],[COD. COLABORADOR]],'[1]Reg_PJ_IP (Bruto)'!$A:$A,'[1]Reg_PJ_IP (Bruto)'!$BL:$BL)</f>
        <v>ACREDITADA</v>
      </c>
    </row>
    <row r="439" spans="1:10" x14ac:dyDescent="0.3">
      <c r="A439" s="123" t="s">
        <v>48</v>
      </c>
      <c r="B439" s="126">
        <v>45444</v>
      </c>
      <c r="C439" s="139" t="s">
        <v>69</v>
      </c>
      <c r="D439" s="139">
        <v>1030423</v>
      </c>
      <c r="E439" s="143" t="s">
        <v>141</v>
      </c>
      <c r="F439" s="139">
        <v>7700</v>
      </c>
      <c r="G439" s="139" t="s">
        <v>130</v>
      </c>
      <c r="H439" s="139" t="s">
        <v>1044</v>
      </c>
      <c r="I439" s="142" t="s">
        <v>74</v>
      </c>
      <c r="J439" s="203" t="str">
        <f>+_xlfn.XLOOKUP(Tabla1[[#This Row],[COD. COLABORADOR]],'[1]Reg_PJ_IP (Bruto)'!$A:$A,'[1]Reg_PJ_IP (Bruto)'!$BL:$BL)</f>
        <v>ACREDITADA</v>
      </c>
    </row>
    <row r="440" spans="1:10" x14ac:dyDescent="0.3">
      <c r="A440" s="123" t="s">
        <v>48</v>
      </c>
      <c r="B440" s="134">
        <v>45474</v>
      </c>
      <c r="C440" s="139" t="s">
        <v>70</v>
      </c>
      <c r="D440" s="139">
        <v>1030408</v>
      </c>
      <c r="E440" s="139" t="s">
        <v>1194</v>
      </c>
      <c r="F440" s="139">
        <v>4250</v>
      </c>
      <c r="G440" s="139" t="s">
        <v>100</v>
      </c>
      <c r="H440" s="139" t="s">
        <v>1045</v>
      </c>
      <c r="I440" s="142" t="s">
        <v>75</v>
      </c>
      <c r="J440" s="203" t="str">
        <f>+_xlfn.XLOOKUP(Tabla1[[#This Row],[COD. COLABORADOR]],'[1]Reg_PJ_IP (Bruto)'!$A:$A,'[1]Reg_PJ_IP (Bruto)'!$BL:$BL)</f>
        <v>ACREDITADA</v>
      </c>
    </row>
    <row r="441" spans="1:10" x14ac:dyDescent="0.3">
      <c r="A441" s="123" t="s">
        <v>48</v>
      </c>
      <c r="B441" s="126">
        <v>45503</v>
      </c>
      <c r="C441" s="139" t="s">
        <v>70</v>
      </c>
      <c r="D441" s="139">
        <v>1030383</v>
      </c>
      <c r="E441" s="139" t="s">
        <v>304</v>
      </c>
      <c r="F441" s="139">
        <v>7499</v>
      </c>
      <c r="G441" s="139" t="s">
        <v>1187</v>
      </c>
      <c r="H441" s="139" t="s">
        <v>1047</v>
      </c>
      <c r="I441" s="142" t="s">
        <v>75</v>
      </c>
      <c r="J441" s="203" t="str">
        <f>+_xlfn.XLOOKUP(Tabla1[[#This Row],[COD. COLABORADOR]],'[1]Reg_PJ_IP (Bruto)'!$A:$A,'[1]Reg_PJ_IP (Bruto)'!$BL:$BL)</f>
        <v>ACREDITADA</v>
      </c>
    </row>
    <row r="442" spans="1:10" x14ac:dyDescent="0.3">
      <c r="A442" s="123" t="s">
        <v>48</v>
      </c>
      <c r="B442" s="126">
        <v>45505</v>
      </c>
      <c r="C442" s="139" t="s">
        <v>69</v>
      </c>
      <c r="D442" s="139">
        <v>1030406</v>
      </c>
      <c r="E442" s="139" t="s">
        <v>1195</v>
      </c>
      <c r="F442" s="139">
        <v>2330</v>
      </c>
      <c r="G442" s="139" t="s">
        <v>191</v>
      </c>
      <c r="H442" s="139" t="s">
        <v>1045</v>
      </c>
      <c r="I442" s="142" t="s">
        <v>74</v>
      </c>
      <c r="J442" s="203" t="str">
        <f>+_xlfn.XLOOKUP(Tabla1[[#This Row],[COD. COLABORADOR]],'[1]Reg_PJ_IP (Bruto)'!$A:$A,'[1]Reg_PJ_IP (Bruto)'!$BL:$BL)</f>
        <v>ACREDITADA</v>
      </c>
    </row>
    <row r="443" spans="1:10" x14ac:dyDescent="0.3">
      <c r="A443" s="123" t="s">
        <v>48</v>
      </c>
      <c r="B443" s="126">
        <v>45505</v>
      </c>
      <c r="C443" s="139" t="s">
        <v>69</v>
      </c>
      <c r="D443" s="139">
        <v>1030357</v>
      </c>
      <c r="E443" s="143" t="s">
        <v>306</v>
      </c>
      <c r="F443" s="139">
        <v>7645</v>
      </c>
      <c r="G443" s="139" t="s">
        <v>1176</v>
      </c>
      <c r="H443" s="139" t="s">
        <v>1051</v>
      </c>
      <c r="I443" s="142" t="s">
        <v>74</v>
      </c>
      <c r="J443" s="203" t="str">
        <f>+_xlfn.XLOOKUP(Tabla1[[#This Row],[COD. COLABORADOR]],'[1]Reg_PJ_IP (Bruto)'!$A:$A,'[1]Reg_PJ_IP (Bruto)'!$BL:$BL)</f>
        <v>ACREDITADA</v>
      </c>
    </row>
    <row r="444" spans="1:10" x14ac:dyDescent="0.3">
      <c r="A444" s="123" t="s">
        <v>48</v>
      </c>
      <c r="B444" s="124">
        <v>45536</v>
      </c>
      <c r="C444" s="139" t="s">
        <v>70</v>
      </c>
      <c r="D444" s="139">
        <v>1030341</v>
      </c>
      <c r="E444" s="143" t="s">
        <v>305</v>
      </c>
      <c r="F444" s="143">
        <v>7459</v>
      </c>
      <c r="G444" s="139" t="s">
        <v>1186</v>
      </c>
      <c r="H444" s="139" t="s">
        <v>1054</v>
      </c>
      <c r="I444" s="142" t="s">
        <v>74</v>
      </c>
      <c r="J444" s="203" t="str">
        <f>+_xlfn.XLOOKUP(Tabla1[[#This Row],[COD. COLABORADOR]],'[1]Reg_PJ_IP (Bruto)'!$A:$A,'[1]Reg_PJ_IP (Bruto)'!$BL:$BL)</f>
        <v>ACREDITADA</v>
      </c>
    </row>
    <row r="445" spans="1:10" x14ac:dyDescent="0.3">
      <c r="A445" s="123" t="s">
        <v>48</v>
      </c>
      <c r="B445" s="124">
        <v>45536</v>
      </c>
      <c r="C445" s="139" t="s">
        <v>70</v>
      </c>
      <c r="D445" s="139">
        <v>1030340</v>
      </c>
      <c r="E445" s="143" t="s">
        <v>187</v>
      </c>
      <c r="F445" s="143">
        <v>7459</v>
      </c>
      <c r="G445" s="139" t="s">
        <v>1186</v>
      </c>
      <c r="H445" s="139" t="s">
        <v>1056</v>
      </c>
      <c r="I445" s="142" t="s">
        <v>74</v>
      </c>
      <c r="J445" s="203" t="str">
        <f>+_xlfn.XLOOKUP(Tabla1[[#This Row],[COD. COLABORADOR]],'[1]Reg_PJ_IP (Bruto)'!$A:$A,'[1]Reg_PJ_IP (Bruto)'!$BL:$BL)</f>
        <v>ACREDITADA</v>
      </c>
    </row>
    <row r="446" spans="1:10" x14ac:dyDescent="0.3">
      <c r="A446" s="123" t="s">
        <v>48</v>
      </c>
      <c r="B446" s="126">
        <v>45566</v>
      </c>
      <c r="C446" s="139" t="s">
        <v>70</v>
      </c>
      <c r="D446" s="139">
        <v>1030415</v>
      </c>
      <c r="E446" s="139" t="s">
        <v>723</v>
      </c>
      <c r="F446" s="139">
        <v>7726</v>
      </c>
      <c r="G446" s="143" t="s">
        <v>87</v>
      </c>
      <c r="H446" s="139" t="s">
        <v>1059</v>
      </c>
      <c r="I446" s="142" t="s">
        <v>876</v>
      </c>
      <c r="J446" s="203" t="str">
        <f>+_xlfn.XLOOKUP(Tabla1[[#This Row],[COD. COLABORADOR]],'[1]Reg_PJ_IP (Bruto)'!$A:$A,'[1]Reg_PJ_IP (Bruto)'!$BL:$BL)</f>
        <v>ACREDITADA</v>
      </c>
    </row>
    <row r="447" spans="1:10" x14ac:dyDescent="0.3">
      <c r="A447" s="123" t="s">
        <v>48</v>
      </c>
      <c r="B447" s="126">
        <v>45566</v>
      </c>
      <c r="C447" s="139" t="s">
        <v>69</v>
      </c>
      <c r="D447" s="139">
        <v>1030387</v>
      </c>
      <c r="E447" s="139" t="s">
        <v>1196</v>
      </c>
      <c r="F447" s="139">
        <v>6983</v>
      </c>
      <c r="G447" s="139" t="s">
        <v>1185</v>
      </c>
      <c r="H447" s="139" t="s">
        <v>1052</v>
      </c>
      <c r="I447" s="142" t="s">
        <v>75</v>
      </c>
      <c r="J447" s="203" t="str">
        <f>+_xlfn.XLOOKUP(Tabla1[[#This Row],[COD. COLABORADOR]],'[1]Reg_PJ_IP (Bruto)'!$A:$A,'[1]Reg_PJ_IP (Bruto)'!$BL:$BL)</f>
        <v>ACREDITADA</v>
      </c>
    </row>
    <row r="448" spans="1:10" x14ac:dyDescent="0.3">
      <c r="A448" s="123" t="s">
        <v>48</v>
      </c>
      <c r="B448" s="124">
        <v>45566</v>
      </c>
      <c r="C448" s="139" t="s">
        <v>69</v>
      </c>
      <c r="D448" s="139">
        <v>1030430</v>
      </c>
      <c r="E448" s="143" t="s">
        <v>1192</v>
      </c>
      <c r="F448" s="143">
        <v>7546</v>
      </c>
      <c r="G448" s="139" t="s">
        <v>303</v>
      </c>
      <c r="H448" s="139" t="s">
        <v>1046</v>
      </c>
      <c r="I448" s="142" t="s">
        <v>876</v>
      </c>
      <c r="J448" s="203" t="str">
        <f>+_xlfn.XLOOKUP(Tabla1[[#This Row],[COD. COLABORADOR]],'[1]Reg_PJ_IP (Bruto)'!$A:$A,'[1]Reg_PJ_IP (Bruto)'!$BL:$BL)</f>
        <v>ACREDITADA</v>
      </c>
    </row>
    <row r="449" spans="1:10" x14ac:dyDescent="0.3">
      <c r="A449" s="123" t="s">
        <v>48</v>
      </c>
      <c r="B449" s="134">
        <v>45597</v>
      </c>
      <c r="C449" s="139" t="s">
        <v>69</v>
      </c>
      <c r="D449" s="145">
        <v>1030429</v>
      </c>
      <c r="E449" s="145" t="s">
        <v>1197</v>
      </c>
      <c r="F449" s="145">
        <v>6570</v>
      </c>
      <c r="G449" s="145" t="s">
        <v>1445</v>
      </c>
      <c r="H449" s="145" t="s">
        <v>1051</v>
      </c>
      <c r="I449" s="142" t="s">
        <v>75</v>
      </c>
      <c r="J449" s="203" t="str">
        <f>+_xlfn.XLOOKUP(Tabla1[[#This Row],[COD. COLABORADOR]],'[1]Reg_PJ_IP (Bruto)'!$A:$A,'[1]Reg_PJ_IP (Bruto)'!$BL:$BL)</f>
        <v>ACREDITADA</v>
      </c>
    </row>
    <row r="450" spans="1:10" x14ac:dyDescent="0.3">
      <c r="A450" s="123" t="s">
        <v>48</v>
      </c>
      <c r="B450" s="128">
        <v>45624</v>
      </c>
      <c r="C450" s="139" t="s">
        <v>69</v>
      </c>
      <c r="D450" s="139">
        <v>1030445</v>
      </c>
      <c r="E450" s="143" t="s">
        <v>309</v>
      </c>
      <c r="F450" s="143">
        <v>2330</v>
      </c>
      <c r="G450" s="139" t="s">
        <v>191</v>
      </c>
      <c r="H450" s="139" t="s">
        <v>1060</v>
      </c>
      <c r="I450" s="142" t="s">
        <v>75</v>
      </c>
      <c r="J450" s="203" t="str">
        <f>+_xlfn.XLOOKUP(Tabla1[[#This Row],[COD. COLABORADOR]],'[1]Reg_PJ_IP (Bruto)'!$A:$A,'[1]Reg_PJ_IP (Bruto)'!$BL:$BL)</f>
        <v>ACREDITADA</v>
      </c>
    </row>
    <row r="451" spans="1:10" x14ac:dyDescent="0.3">
      <c r="A451" s="123" t="s">
        <v>48</v>
      </c>
      <c r="B451" s="128">
        <v>45624</v>
      </c>
      <c r="C451" s="139" t="s">
        <v>69</v>
      </c>
      <c r="D451" s="140">
        <v>1030441</v>
      </c>
      <c r="E451" s="141" t="s">
        <v>310</v>
      </c>
      <c r="F451" s="141">
        <v>2330</v>
      </c>
      <c r="G451" s="140" t="s">
        <v>191</v>
      </c>
      <c r="H451" s="140" t="s">
        <v>1060</v>
      </c>
      <c r="I451" s="142" t="s">
        <v>75</v>
      </c>
      <c r="J451" s="203" t="str">
        <f>+_xlfn.XLOOKUP(Tabla1[[#This Row],[COD. COLABORADOR]],'[1]Reg_PJ_IP (Bruto)'!$A:$A,'[1]Reg_PJ_IP (Bruto)'!$BL:$BL)</f>
        <v>ACREDITADA</v>
      </c>
    </row>
    <row r="452" spans="1:10" x14ac:dyDescent="0.3">
      <c r="A452" s="123" t="s">
        <v>48</v>
      </c>
      <c r="B452" s="126">
        <v>45658</v>
      </c>
      <c r="C452" s="139" t="s">
        <v>70</v>
      </c>
      <c r="D452" s="140">
        <v>1030416</v>
      </c>
      <c r="E452" s="140" t="s">
        <v>877</v>
      </c>
      <c r="F452" s="140">
        <v>7726</v>
      </c>
      <c r="G452" s="233" t="s">
        <v>87</v>
      </c>
      <c r="H452" s="139" t="s">
        <v>1059</v>
      </c>
      <c r="I452" s="142" t="s">
        <v>74</v>
      </c>
      <c r="J452" s="203" t="str">
        <f>+_xlfn.XLOOKUP(Tabla1[[#This Row],[COD. COLABORADOR]],'[1]Reg_PJ_IP (Bruto)'!$A:$A,'[1]Reg_PJ_IP (Bruto)'!$BL:$BL)</f>
        <v>ACREDITADA</v>
      </c>
    </row>
    <row r="453" spans="1:10" x14ac:dyDescent="0.3">
      <c r="A453" s="123" t="s">
        <v>48</v>
      </c>
      <c r="B453" s="126">
        <v>45658</v>
      </c>
      <c r="C453" s="139" t="s">
        <v>70</v>
      </c>
      <c r="D453" s="140">
        <v>1030264</v>
      </c>
      <c r="E453" s="143" t="s">
        <v>299</v>
      </c>
      <c r="F453" s="140">
        <v>1750</v>
      </c>
      <c r="G453" s="140" t="s">
        <v>162</v>
      </c>
      <c r="H453" s="139" t="s">
        <v>1047</v>
      </c>
      <c r="I453" s="142" t="s">
        <v>74</v>
      </c>
      <c r="J453" s="203" t="str">
        <f>+_xlfn.XLOOKUP(Tabla1[[#This Row],[COD. COLABORADOR]],'[1]Reg_PJ_IP (Bruto)'!$A:$A,'[1]Reg_PJ_IP (Bruto)'!$BL:$BL)</f>
        <v>ACREDITADA</v>
      </c>
    </row>
    <row r="454" spans="1:10" x14ac:dyDescent="0.3">
      <c r="A454" s="123" t="s">
        <v>48</v>
      </c>
      <c r="B454" s="124">
        <v>45658</v>
      </c>
      <c r="C454" s="139" t="s">
        <v>70</v>
      </c>
      <c r="D454" s="140">
        <v>1030450</v>
      </c>
      <c r="E454" s="143" t="s">
        <v>1198</v>
      </c>
      <c r="F454" s="141">
        <v>7499</v>
      </c>
      <c r="G454" s="140" t="s">
        <v>1187</v>
      </c>
      <c r="H454" s="139" t="s">
        <v>1046</v>
      </c>
      <c r="I454" s="142" t="s">
        <v>74</v>
      </c>
      <c r="J454" s="203" t="str">
        <f>+_xlfn.XLOOKUP(Tabla1[[#This Row],[COD. COLABORADOR]],'[1]Reg_PJ_IP (Bruto)'!$A:$A,'[1]Reg_PJ_IP (Bruto)'!$BL:$BL)</f>
        <v>ACREDITADA</v>
      </c>
    </row>
    <row r="455" spans="1:10" x14ac:dyDescent="0.3">
      <c r="A455" s="123" t="s">
        <v>48</v>
      </c>
      <c r="B455" s="124">
        <v>45658</v>
      </c>
      <c r="C455" s="139" t="s">
        <v>70</v>
      </c>
      <c r="D455" s="140">
        <v>1030350</v>
      </c>
      <c r="E455" s="143" t="s">
        <v>722</v>
      </c>
      <c r="F455" s="141">
        <v>6983</v>
      </c>
      <c r="G455" s="140" t="s">
        <v>1185</v>
      </c>
      <c r="H455" s="139" t="s">
        <v>1058</v>
      </c>
      <c r="I455" s="142" t="s">
        <v>75</v>
      </c>
      <c r="J455" s="203" t="str">
        <f>+_xlfn.XLOOKUP(Tabla1[[#This Row],[COD. COLABORADOR]],'[1]Reg_PJ_IP (Bruto)'!$A:$A,'[1]Reg_PJ_IP (Bruto)'!$BL:$BL)</f>
        <v>ACREDITADA</v>
      </c>
    </row>
    <row r="456" spans="1:10" x14ac:dyDescent="0.3">
      <c r="A456" s="123" t="s">
        <v>48</v>
      </c>
      <c r="B456" s="126">
        <v>45658</v>
      </c>
      <c r="C456" s="139" t="s">
        <v>70</v>
      </c>
      <c r="D456" s="140">
        <v>1030407</v>
      </c>
      <c r="E456" s="140" t="s">
        <v>1199</v>
      </c>
      <c r="F456" s="140">
        <v>7473</v>
      </c>
      <c r="G456" s="140" t="s">
        <v>1173</v>
      </c>
      <c r="H456" s="140" t="s">
        <v>1045</v>
      </c>
      <c r="I456" s="142" t="s">
        <v>75</v>
      </c>
      <c r="J456" s="203" t="str">
        <f>+_xlfn.XLOOKUP(Tabla1[[#This Row],[COD. COLABORADOR]],'[1]Reg_PJ_IP (Bruto)'!$A:$A,'[1]Reg_PJ_IP (Bruto)'!$BL:$BL)</f>
        <v>ACREDITADA</v>
      </c>
    </row>
    <row r="457" spans="1:10" x14ac:dyDescent="0.3">
      <c r="A457" s="125" t="s">
        <v>48</v>
      </c>
      <c r="B457" s="124">
        <v>45689</v>
      </c>
      <c r="C457" s="139" t="s">
        <v>69</v>
      </c>
      <c r="D457" s="140">
        <v>1030458</v>
      </c>
      <c r="E457" s="143" t="s">
        <v>1202</v>
      </c>
      <c r="F457" s="141">
        <v>6983</v>
      </c>
      <c r="G457" s="140" t="s">
        <v>1185</v>
      </c>
      <c r="H457" s="139" t="s">
        <v>1053</v>
      </c>
      <c r="I457" s="142" t="s">
        <v>75</v>
      </c>
      <c r="J457" s="203" t="str">
        <f>+_xlfn.XLOOKUP(Tabla1[[#This Row],[COD. COLABORADOR]],'[1]Reg_PJ_IP (Bruto)'!$A:$A,'[1]Reg_PJ_IP (Bruto)'!$BL:$BL)</f>
        <v>ACREDITADA</v>
      </c>
    </row>
    <row r="458" spans="1:10" x14ac:dyDescent="0.3">
      <c r="A458" s="123" t="s">
        <v>48</v>
      </c>
      <c r="B458" s="124">
        <v>45717</v>
      </c>
      <c r="C458" s="139" t="s">
        <v>69</v>
      </c>
      <c r="D458" s="139">
        <v>1030361</v>
      </c>
      <c r="E458" s="143" t="s">
        <v>1447</v>
      </c>
      <c r="F458" s="143">
        <v>6983</v>
      </c>
      <c r="G458" s="139" t="s">
        <v>1185</v>
      </c>
      <c r="H458" s="139" t="s">
        <v>1058</v>
      </c>
      <c r="I458" s="142" t="s">
        <v>75</v>
      </c>
      <c r="J458" s="203" t="str">
        <f>+_xlfn.XLOOKUP(Tabla1[[#This Row],[COD. COLABORADOR]],'[1]Reg_PJ_IP (Bruto)'!$A:$A,'[1]Reg_PJ_IP (Bruto)'!$BL:$BL)</f>
        <v>ACREDITADA</v>
      </c>
    </row>
    <row r="459" spans="1:10" x14ac:dyDescent="0.3">
      <c r="A459" s="123" t="s">
        <v>48</v>
      </c>
      <c r="B459" s="126">
        <v>45717</v>
      </c>
      <c r="C459" s="139" t="s">
        <v>69</v>
      </c>
      <c r="D459" s="139">
        <v>1030388</v>
      </c>
      <c r="E459" s="143" t="s">
        <v>1188</v>
      </c>
      <c r="F459" s="139">
        <v>6983</v>
      </c>
      <c r="G459" s="139" t="s">
        <v>1185</v>
      </c>
      <c r="H459" s="139" t="s">
        <v>1052</v>
      </c>
      <c r="I459" s="142" t="s">
        <v>75</v>
      </c>
      <c r="J459" s="203" t="str">
        <f>+_xlfn.XLOOKUP(Tabla1[[#This Row],[COD. COLABORADOR]],'[1]Reg_PJ_IP (Bruto)'!$A:$A,'[1]Reg_PJ_IP (Bruto)'!$BL:$BL)</f>
        <v>ACREDITADA</v>
      </c>
    </row>
    <row r="460" spans="1:10" x14ac:dyDescent="0.3">
      <c r="A460" s="123" t="s">
        <v>48</v>
      </c>
      <c r="B460" s="124">
        <v>45748</v>
      </c>
      <c r="C460" s="139" t="s">
        <v>69</v>
      </c>
      <c r="D460" s="139">
        <v>1030415</v>
      </c>
      <c r="E460" s="143" t="s">
        <v>723</v>
      </c>
      <c r="F460" s="143">
        <v>7726</v>
      </c>
      <c r="G460" s="139" t="s">
        <v>87</v>
      </c>
      <c r="H460" s="139" t="s">
        <v>1059</v>
      </c>
      <c r="I460" s="142" t="s">
        <v>75</v>
      </c>
      <c r="J460" s="203" t="str">
        <f>+_xlfn.XLOOKUP(Tabla1[[#This Row],[COD. COLABORADOR]],'[1]Reg_PJ_IP (Bruto)'!$A:$A,'[1]Reg_PJ_IP (Bruto)'!$BL:$BL)</f>
        <v>ACREDITADA</v>
      </c>
    </row>
    <row r="461" spans="1:10" x14ac:dyDescent="0.3">
      <c r="A461" s="123" t="s">
        <v>48</v>
      </c>
      <c r="B461" s="124">
        <v>45748</v>
      </c>
      <c r="C461" s="139" t="s">
        <v>69</v>
      </c>
      <c r="D461" s="139">
        <v>1030407</v>
      </c>
      <c r="E461" s="143" t="s">
        <v>1199</v>
      </c>
      <c r="F461" s="143">
        <v>7473</v>
      </c>
      <c r="G461" s="139" t="s">
        <v>1173</v>
      </c>
      <c r="H461" s="139" t="s">
        <v>1045</v>
      </c>
      <c r="I461" s="142" t="s">
        <v>75</v>
      </c>
      <c r="J461" s="203" t="str">
        <f>+_xlfn.XLOOKUP(Tabla1[[#This Row],[COD. COLABORADOR]],'[1]Reg_PJ_IP (Bruto)'!$A:$A,'[1]Reg_PJ_IP (Bruto)'!$BL:$BL)</f>
        <v>ACREDITADA</v>
      </c>
    </row>
    <row r="462" spans="1:10" x14ac:dyDescent="0.3">
      <c r="A462" s="123" t="s">
        <v>48</v>
      </c>
      <c r="B462" s="124">
        <v>45748</v>
      </c>
      <c r="C462" s="139" t="s">
        <v>71</v>
      </c>
      <c r="D462" s="139">
        <v>1030450</v>
      </c>
      <c r="E462" s="143" t="s">
        <v>1198</v>
      </c>
      <c r="F462" s="143">
        <v>7499</v>
      </c>
      <c r="G462" s="139" t="s">
        <v>1187</v>
      </c>
      <c r="H462" s="139" t="s">
        <v>1046</v>
      </c>
      <c r="I462" s="142" t="s">
        <v>71</v>
      </c>
      <c r="J462" s="203" t="str">
        <f>+_xlfn.XLOOKUP(Tabla1[[#This Row],[COD. COLABORADOR]],'[1]Reg_PJ_IP (Bruto)'!$A:$A,'[1]Reg_PJ_IP (Bruto)'!$BL:$BL)</f>
        <v>ACREDITADA</v>
      </c>
    </row>
    <row r="463" spans="1:10" x14ac:dyDescent="0.3">
      <c r="A463" s="123" t="s">
        <v>48</v>
      </c>
      <c r="B463" s="124">
        <v>45778</v>
      </c>
      <c r="C463" s="139" t="s">
        <v>69</v>
      </c>
      <c r="D463" s="139">
        <v>1030447</v>
      </c>
      <c r="E463" s="143" t="s">
        <v>941</v>
      </c>
      <c r="F463" s="143">
        <v>7320</v>
      </c>
      <c r="G463" s="139" t="s">
        <v>104</v>
      </c>
      <c r="H463" s="139" t="s">
        <v>1060</v>
      </c>
      <c r="I463" s="142" t="s">
        <v>74</v>
      </c>
      <c r="J463" s="203" t="str">
        <f>+_xlfn.XLOOKUP(Tabla1[[#This Row],[COD. COLABORADOR]],'[1]Reg_PJ_IP (Bruto)'!$A:$A,'[1]Reg_PJ_IP (Bruto)'!$BL:$BL)</f>
        <v>ACREDITADA</v>
      </c>
    </row>
    <row r="464" spans="1:10" x14ac:dyDescent="0.3">
      <c r="A464" s="123" t="s">
        <v>48</v>
      </c>
      <c r="B464" s="126">
        <v>45778</v>
      </c>
      <c r="C464" s="139" t="s">
        <v>69</v>
      </c>
      <c r="D464" s="139">
        <v>1030434</v>
      </c>
      <c r="E464" s="181" t="s">
        <v>942</v>
      </c>
      <c r="F464" s="139">
        <v>2330</v>
      </c>
      <c r="G464" s="139" t="s">
        <v>191</v>
      </c>
      <c r="H464" s="139" t="s">
        <v>1060</v>
      </c>
      <c r="I464" s="142" t="s">
        <v>74</v>
      </c>
      <c r="J464" s="203" t="str">
        <f>+_xlfn.XLOOKUP(Tabla1[[#This Row],[COD. COLABORADOR]],'[1]Reg_PJ_IP (Bruto)'!$A:$A,'[1]Reg_PJ_IP (Bruto)'!$BL:$BL)</f>
        <v>ACREDITADA</v>
      </c>
    </row>
    <row r="465" spans="1:10" x14ac:dyDescent="0.3">
      <c r="A465" s="123" t="s">
        <v>48</v>
      </c>
      <c r="B465" s="126">
        <v>45809</v>
      </c>
      <c r="C465" s="139" t="s">
        <v>69</v>
      </c>
      <c r="D465" s="139">
        <v>1030433</v>
      </c>
      <c r="E465" s="139" t="s">
        <v>943</v>
      </c>
      <c r="F465" s="143">
        <v>2330</v>
      </c>
      <c r="G465" s="139" t="s">
        <v>191</v>
      </c>
      <c r="H465" s="139" t="s">
        <v>1060</v>
      </c>
      <c r="I465" s="142" t="s">
        <v>75</v>
      </c>
      <c r="J465" s="203" t="str">
        <f>+_xlfn.XLOOKUP(Tabla1[[#This Row],[COD. COLABORADOR]],'[1]Reg_PJ_IP (Bruto)'!$A:$A,'[1]Reg_PJ_IP (Bruto)'!$BL:$BL)</f>
        <v>ACREDITADA</v>
      </c>
    </row>
    <row r="466" spans="1:10" x14ac:dyDescent="0.3">
      <c r="A466" s="123" t="s">
        <v>48</v>
      </c>
      <c r="B466" s="126">
        <v>45839</v>
      </c>
      <c r="C466" s="139" t="s">
        <v>70</v>
      </c>
      <c r="D466" s="140">
        <v>1030443</v>
      </c>
      <c r="E466" s="141" t="s">
        <v>965</v>
      </c>
      <c r="F466" s="140">
        <v>2330</v>
      </c>
      <c r="G466" s="140" t="s">
        <v>191</v>
      </c>
      <c r="H466" s="139" t="s">
        <v>1060</v>
      </c>
      <c r="I466" s="142" t="s">
        <v>74</v>
      </c>
      <c r="J466" s="203" t="str">
        <f>+_xlfn.XLOOKUP(Tabla1[[#This Row],[COD. COLABORADOR]],'[1]Reg_PJ_IP (Bruto)'!$A:$A,'[1]Reg_PJ_IP (Bruto)'!$BL:$BL)</f>
        <v>ACREDITADA</v>
      </c>
    </row>
    <row r="467" spans="1:10" x14ac:dyDescent="0.3">
      <c r="A467" s="123" t="s">
        <v>48</v>
      </c>
      <c r="B467" s="124">
        <v>45870</v>
      </c>
      <c r="C467" s="139" t="s">
        <v>69</v>
      </c>
      <c r="D467" s="140">
        <v>1030466</v>
      </c>
      <c r="E467" s="141" t="s">
        <v>1200</v>
      </c>
      <c r="F467" s="141">
        <v>7726</v>
      </c>
      <c r="G467" s="140" t="s">
        <v>87</v>
      </c>
      <c r="H467" s="139" t="s">
        <v>1059</v>
      </c>
      <c r="I467" s="142" t="s">
        <v>74</v>
      </c>
      <c r="J467" s="203" t="str">
        <f>+_xlfn.XLOOKUP(Tabla1[[#This Row],[COD. COLABORADOR]],'[1]Reg_PJ_IP (Bruto)'!$A:$A,'[1]Reg_PJ_IP (Bruto)'!$BL:$BL)</f>
        <v>ACREDITADA</v>
      </c>
    </row>
    <row r="468" spans="1:10" x14ac:dyDescent="0.3">
      <c r="A468" s="123" t="s">
        <v>48</v>
      </c>
      <c r="B468" s="124">
        <v>45895</v>
      </c>
      <c r="C468" s="139" t="s">
        <v>70</v>
      </c>
      <c r="D468" s="140">
        <v>1030400</v>
      </c>
      <c r="E468" s="143" t="s">
        <v>308</v>
      </c>
      <c r="F468" s="141">
        <v>2330</v>
      </c>
      <c r="G468" s="140" t="s">
        <v>191</v>
      </c>
      <c r="H468" s="139" t="s">
        <v>1045</v>
      </c>
      <c r="I468" s="142" t="s">
        <v>75</v>
      </c>
      <c r="J468" s="203" t="str">
        <f>+_xlfn.XLOOKUP(Tabla1[[#This Row],[COD. COLABORADOR]],'[1]Reg_PJ_IP (Bruto)'!$A:$A,'[1]Reg_PJ_IP (Bruto)'!$BL:$BL)</f>
        <v>ACREDITADA</v>
      </c>
    </row>
    <row r="469" spans="1:10" x14ac:dyDescent="0.3">
      <c r="A469" s="123" t="s">
        <v>48</v>
      </c>
      <c r="B469" s="124">
        <v>45901</v>
      </c>
      <c r="C469" s="139" t="s">
        <v>68</v>
      </c>
      <c r="D469" s="140">
        <v>1030484</v>
      </c>
      <c r="E469" s="141" t="s">
        <v>302</v>
      </c>
      <c r="F469" s="141">
        <v>2330</v>
      </c>
      <c r="G469" s="140" t="s">
        <v>191</v>
      </c>
      <c r="H469" s="139" t="s">
        <v>1046</v>
      </c>
      <c r="I469" s="142" t="s">
        <v>74</v>
      </c>
      <c r="J469" s="203" t="str">
        <f>+_xlfn.XLOOKUP(Tabla1[[#This Row],[COD. COLABORADOR]],'[1]Reg_PJ_IP (Bruto)'!$A:$A,'[1]Reg_PJ_IP (Bruto)'!$BL:$BL)</f>
        <v>ACREDITADA</v>
      </c>
    </row>
    <row r="470" spans="1:10" x14ac:dyDescent="0.3">
      <c r="A470" s="123" t="s">
        <v>48</v>
      </c>
      <c r="B470" s="124">
        <v>45901</v>
      </c>
      <c r="C470" s="139" t="s">
        <v>69</v>
      </c>
      <c r="D470" s="140">
        <v>1030467</v>
      </c>
      <c r="E470" s="141" t="s">
        <v>1448</v>
      </c>
      <c r="F470" s="141">
        <v>7729</v>
      </c>
      <c r="G470" s="140" t="s">
        <v>206</v>
      </c>
      <c r="H470" s="139" t="s">
        <v>1059</v>
      </c>
      <c r="I470" s="142" t="s">
        <v>74</v>
      </c>
      <c r="J470" s="203" t="str">
        <f>+_xlfn.XLOOKUP(Tabla1[[#This Row],[COD. COLABORADOR]],'[1]Reg_PJ_IP (Bruto)'!$A:$A,'[1]Reg_PJ_IP (Bruto)'!$BL:$BL)</f>
        <v>ACREDITADA</v>
      </c>
    </row>
    <row r="471" spans="1:10" x14ac:dyDescent="0.3">
      <c r="A471" s="123" t="s">
        <v>48</v>
      </c>
      <c r="B471" s="126">
        <v>45931</v>
      </c>
      <c r="C471" s="139" t="s">
        <v>69</v>
      </c>
      <c r="D471" s="140">
        <v>1030340</v>
      </c>
      <c r="E471" s="139" t="s">
        <v>187</v>
      </c>
      <c r="F471" s="139">
        <v>7459</v>
      </c>
      <c r="G471" s="139" t="s">
        <v>1186</v>
      </c>
      <c r="H471" s="139" t="s">
        <v>1056</v>
      </c>
      <c r="I471" s="142" t="s">
        <v>75</v>
      </c>
      <c r="J471" s="203" t="str">
        <f>+_xlfn.XLOOKUP(Tabla1[[#This Row],[COD. COLABORADOR]],'[1]Reg_PJ_IP (Bruto)'!$A:$A,'[1]Reg_PJ_IP (Bruto)'!$BL:$BL)</f>
        <v>ACREDITADA</v>
      </c>
    </row>
    <row r="472" spans="1:10" x14ac:dyDescent="0.3">
      <c r="A472" s="123" t="s">
        <v>48</v>
      </c>
      <c r="B472" s="124">
        <v>45931</v>
      </c>
      <c r="C472" s="139" t="s">
        <v>69</v>
      </c>
      <c r="D472" s="140">
        <v>1030341</v>
      </c>
      <c r="E472" s="143" t="s">
        <v>305</v>
      </c>
      <c r="F472" s="143">
        <v>7459</v>
      </c>
      <c r="G472" s="139" t="s">
        <v>1186</v>
      </c>
      <c r="H472" s="139" t="s">
        <v>1054</v>
      </c>
      <c r="I472" s="142" t="s">
        <v>74</v>
      </c>
      <c r="J472" s="203" t="str">
        <f>+_xlfn.XLOOKUP(Tabla1[[#This Row],[COD. COLABORADOR]],'[1]Reg_PJ_IP (Bruto)'!$A:$A,'[1]Reg_PJ_IP (Bruto)'!$BL:$BL)</f>
        <v>ACREDITADA</v>
      </c>
    </row>
    <row r="473" spans="1:10" x14ac:dyDescent="0.3">
      <c r="A473" s="123" t="s">
        <v>48</v>
      </c>
      <c r="B473" s="126">
        <v>45962</v>
      </c>
      <c r="C473" s="139" t="s">
        <v>69</v>
      </c>
      <c r="D473" s="139">
        <v>1030472</v>
      </c>
      <c r="E473" s="139" t="s">
        <v>1201</v>
      </c>
      <c r="F473" s="139">
        <v>7320</v>
      </c>
      <c r="G473" s="139" t="s">
        <v>104</v>
      </c>
      <c r="H473" s="139" t="s">
        <v>1046</v>
      </c>
      <c r="I473" s="142" t="s">
        <v>74</v>
      </c>
      <c r="J473" s="203" t="str">
        <f>+_xlfn.XLOOKUP(Tabla1[[#This Row],[COD. COLABORADOR]],'[1]Reg_PJ_IP (Bruto)'!$A:$A,'[1]Reg_PJ_IP (Bruto)'!$BL:$BL)</f>
        <v>ACREDITADA</v>
      </c>
    </row>
    <row r="474" spans="1:10" x14ac:dyDescent="0.3">
      <c r="A474" s="123" t="s">
        <v>48</v>
      </c>
      <c r="B474" s="126">
        <v>45962</v>
      </c>
      <c r="C474" s="139" t="s">
        <v>69</v>
      </c>
      <c r="D474" s="139">
        <v>1030439</v>
      </c>
      <c r="E474" s="143" t="s">
        <v>1065</v>
      </c>
      <c r="F474" s="139">
        <v>2330</v>
      </c>
      <c r="G474" s="139" t="s">
        <v>191</v>
      </c>
      <c r="H474" s="139" t="s">
        <v>1060</v>
      </c>
      <c r="I474" s="142" t="s">
        <v>74</v>
      </c>
      <c r="J474" s="203" t="str">
        <f>+_xlfn.XLOOKUP(Tabla1[[#This Row],[COD. COLABORADOR]],'[1]Reg_PJ_IP (Bruto)'!$A:$A,'[1]Reg_PJ_IP (Bruto)'!$BL:$BL)</f>
        <v>ACREDITADA</v>
      </c>
    </row>
    <row r="475" spans="1:10" x14ac:dyDescent="0.3">
      <c r="A475" s="123" t="s">
        <v>48</v>
      </c>
      <c r="B475" s="126">
        <v>45992</v>
      </c>
      <c r="C475" s="139" t="s">
        <v>70</v>
      </c>
      <c r="D475" s="139">
        <v>1030425</v>
      </c>
      <c r="E475" s="143" t="s">
        <v>1085</v>
      </c>
      <c r="F475" s="139">
        <v>4250</v>
      </c>
      <c r="G475" s="139" t="s">
        <v>100</v>
      </c>
      <c r="H475" s="139" t="s">
        <v>1051</v>
      </c>
      <c r="I475" s="142" t="s">
        <v>75</v>
      </c>
      <c r="J475" s="203" t="str">
        <f>+_xlfn.XLOOKUP(Tabla1[[#This Row],[COD. COLABORADOR]],'[1]Reg_PJ_IP (Bruto)'!$A:$A,'[1]Reg_PJ_IP (Bruto)'!$BL:$BL)</f>
        <v>ACREDITADA</v>
      </c>
    </row>
    <row r="476" spans="1:10" x14ac:dyDescent="0.3">
      <c r="A476" s="125" t="s">
        <v>48</v>
      </c>
      <c r="B476" s="124">
        <v>46054</v>
      </c>
      <c r="C476" s="139" t="s">
        <v>70</v>
      </c>
      <c r="D476" s="140">
        <v>1030423</v>
      </c>
      <c r="E476" s="141" t="s">
        <v>141</v>
      </c>
      <c r="F476" s="141">
        <v>7700</v>
      </c>
      <c r="G476" s="140" t="s">
        <v>130</v>
      </c>
      <c r="H476" s="139" t="s">
        <v>1044</v>
      </c>
      <c r="I476" s="142" t="s">
        <v>74</v>
      </c>
      <c r="J476" s="203" t="str">
        <f>+_xlfn.XLOOKUP(Tabla1[[#This Row],[COD. COLABORADOR]],'[1]Reg_PJ_IP (Bruto)'!$A:$A,'[1]Reg_PJ_IP (Bruto)'!$BL:$BL)</f>
        <v>ACREDITADA</v>
      </c>
    </row>
    <row r="477" spans="1:10" x14ac:dyDescent="0.3">
      <c r="A477" s="123" t="s">
        <v>48</v>
      </c>
      <c r="B477" s="124">
        <v>46082</v>
      </c>
      <c r="C477" s="139" t="s">
        <v>70</v>
      </c>
      <c r="D477" s="140">
        <v>1030521</v>
      </c>
      <c r="E477" s="141" t="s">
        <v>1449</v>
      </c>
      <c r="F477" s="141">
        <v>6902</v>
      </c>
      <c r="G477" s="140" t="s">
        <v>1431</v>
      </c>
      <c r="H477" s="139" t="s">
        <v>1051</v>
      </c>
      <c r="I477" s="142" t="s">
        <v>74</v>
      </c>
      <c r="J477" s="203" t="str">
        <f>+_xlfn.XLOOKUP(Tabla1[[#This Row],[COD. COLABORADOR]],'[1]Reg_PJ_IP (Bruto)'!$A:$A,'[1]Reg_PJ_IP (Bruto)'!$BL:$BL)</f>
        <v>ACREDITADA</v>
      </c>
    </row>
    <row r="478" spans="1:10" x14ac:dyDescent="0.3">
      <c r="A478" s="123" t="s">
        <v>48</v>
      </c>
      <c r="B478" s="126">
        <v>46082</v>
      </c>
      <c r="C478" s="139" t="s">
        <v>70</v>
      </c>
      <c r="D478" s="141">
        <v>1030523</v>
      </c>
      <c r="E478" s="141" t="s">
        <v>1203</v>
      </c>
      <c r="F478" s="141">
        <v>6902</v>
      </c>
      <c r="G478" s="141" t="s">
        <v>1431</v>
      </c>
      <c r="H478" s="139" t="s">
        <v>1051</v>
      </c>
      <c r="I478" s="142" t="s">
        <v>74</v>
      </c>
      <c r="J478" s="203" t="str">
        <f>+_xlfn.XLOOKUP(Tabla1[[#This Row],[COD. COLABORADOR]],'[1]Reg_PJ_IP (Bruto)'!$A:$A,'[1]Reg_PJ_IP (Bruto)'!$BL:$BL)</f>
        <v>ACREDITADA</v>
      </c>
    </row>
    <row r="479" spans="1:10" x14ac:dyDescent="0.3">
      <c r="A479" s="123" t="s">
        <v>48</v>
      </c>
      <c r="B479" s="124">
        <v>46084</v>
      </c>
      <c r="C479" s="139" t="s">
        <v>69</v>
      </c>
      <c r="D479" s="140">
        <v>1030372</v>
      </c>
      <c r="E479" s="141" t="s">
        <v>300</v>
      </c>
      <c r="F479" s="141">
        <v>7499</v>
      </c>
      <c r="G479" s="140" t="s">
        <v>1187</v>
      </c>
      <c r="H479" s="139" t="s">
        <v>1047</v>
      </c>
      <c r="I479" s="142" t="s">
        <v>75</v>
      </c>
      <c r="J479" s="203" t="str">
        <f>+_xlfn.XLOOKUP(Tabla1[[#This Row],[COD. COLABORADOR]],'[1]Reg_PJ_IP (Bruto)'!$A:$A,'[1]Reg_PJ_IP (Bruto)'!$BL:$BL)</f>
        <v>ACREDITADA</v>
      </c>
    </row>
    <row r="480" spans="1:10" x14ac:dyDescent="0.3">
      <c r="A480" s="123" t="s">
        <v>48</v>
      </c>
      <c r="B480" s="126">
        <v>46113</v>
      </c>
      <c r="C480" s="139" t="s">
        <v>69</v>
      </c>
      <c r="D480" s="140">
        <v>1030264</v>
      </c>
      <c r="E480" s="139" t="s">
        <v>299</v>
      </c>
      <c r="F480" s="141">
        <v>1750</v>
      </c>
      <c r="G480" s="140" t="s">
        <v>162</v>
      </c>
      <c r="H480" s="139" t="s">
        <v>1047</v>
      </c>
      <c r="I480" s="142" t="s">
        <v>74</v>
      </c>
      <c r="J480" s="203" t="str">
        <f>+_xlfn.XLOOKUP(Tabla1[[#This Row],[COD. COLABORADOR]],'[1]Reg_PJ_IP (Bruto)'!$A:$A,'[1]Reg_PJ_IP (Bruto)'!$BL:$BL)</f>
        <v>ACREDITADA</v>
      </c>
    </row>
    <row r="481" spans="1:10" x14ac:dyDescent="0.3">
      <c r="A481" s="123" t="s">
        <v>48</v>
      </c>
      <c r="B481" s="124">
        <v>46113</v>
      </c>
      <c r="C481" s="139" t="s">
        <v>69</v>
      </c>
      <c r="D481" s="140">
        <v>1030517</v>
      </c>
      <c r="E481" s="143" t="s">
        <v>1450</v>
      </c>
      <c r="F481" s="141">
        <v>7320</v>
      </c>
      <c r="G481" s="140" t="s">
        <v>104</v>
      </c>
      <c r="H481" s="139" t="s">
        <v>1052</v>
      </c>
      <c r="I481" s="142" t="s">
        <v>1426</v>
      </c>
      <c r="J481" s="203" t="str">
        <f>+_xlfn.XLOOKUP(Tabla1[[#This Row],[COD. COLABORADOR]],'[1]Reg_PJ_IP (Bruto)'!$A:$A,'[1]Reg_PJ_IP (Bruto)'!$BL:$BL)</f>
        <v>ACREDITADA</v>
      </c>
    </row>
    <row r="482" spans="1:10" x14ac:dyDescent="0.3">
      <c r="A482" s="123" t="s">
        <v>48</v>
      </c>
      <c r="B482" s="124">
        <v>46143</v>
      </c>
      <c r="C482" s="139" t="s">
        <v>69</v>
      </c>
      <c r="D482" s="140">
        <v>1030415</v>
      </c>
      <c r="E482" s="143" t="s">
        <v>723</v>
      </c>
      <c r="F482" s="141">
        <v>7726</v>
      </c>
      <c r="G482" s="140" t="s">
        <v>87</v>
      </c>
      <c r="H482" s="139" t="s">
        <v>1059</v>
      </c>
      <c r="I482" s="142" t="s">
        <v>74</v>
      </c>
      <c r="J482" s="203" t="str">
        <f>+_xlfn.XLOOKUP(Tabla1[[#This Row],[COD. COLABORADOR]],'[1]Reg_PJ_IP (Bruto)'!$A:$A,'[1]Reg_PJ_IP (Bruto)'!$BL:$BL)</f>
        <v>ACREDITADA</v>
      </c>
    </row>
    <row r="483" spans="1:10" x14ac:dyDescent="0.3">
      <c r="A483" s="123" t="s">
        <v>48</v>
      </c>
      <c r="B483" s="126">
        <v>46174</v>
      </c>
      <c r="C483" s="139" t="s">
        <v>70</v>
      </c>
      <c r="D483" s="140">
        <v>1030519</v>
      </c>
      <c r="E483" s="139" t="s">
        <v>1204</v>
      </c>
      <c r="F483" s="140">
        <v>7645</v>
      </c>
      <c r="G483" s="140" t="s">
        <v>1176</v>
      </c>
      <c r="H483" s="139" t="s">
        <v>1051</v>
      </c>
      <c r="I483" s="142" t="s">
        <v>75</v>
      </c>
      <c r="J483" s="203" t="str">
        <f>+_xlfn.XLOOKUP(Tabla1[[#This Row],[COD. COLABORADOR]],'[1]Reg_PJ_IP (Bruto)'!$A:$A,'[1]Reg_PJ_IP (Bruto)'!$BL:$BL)</f>
        <v>ACREDITADA</v>
      </c>
    </row>
    <row r="484" spans="1:10" x14ac:dyDescent="0.3">
      <c r="A484" s="123" t="s">
        <v>48</v>
      </c>
      <c r="B484" s="126">
        <v>46174</v>
      </c>
      <c r="C484" s="139" t="s">
        <v>70</v>
      </c>
      <c r="D484" s="141">
        <v>1030512</v>
      </c>
      <c r="E484" s="139" t="s">
        <v>1451</v>
      </c>
      <c r="F484" s="141">
        <v>6915</v>
      </c>
      <c r="G484" s="140" t="s">
        <v>96</v>
      </c>
      <c r="H484" s="139" t="s">
        <v>1052</v>
      </c>
      <c r="I484" s="142" t="s">
        <v>74</v>
      </c>
      <c r="J484" s="203" t="str">
        <f>+_xlfn.XLOOKUP(Tabla1[[#This Row],[COD. COLABORADOR]],'[1]Reg_PJ_IP (Bruto)'!$A:$A,'[1]Reg_PJ_IP (Bruto)'!$BL:$BL)</f>
        <v>ACREDITADA</v>
      </c>
    </row>
    <row r="485" spans="1:10" x14ac:dyDescent="0.3">
      <c r="A485" s="123" t="s">
        <v>48</v>
      </c>
      <c r="B485" s="124">
        <v>46204</v>
      </c>
      <c r="C485" s="139" t="s">
        <v>70</v>
      </c>
      <c r="D485" s="140">
        <v>1030416</v>
      </c>
      <c r="E485" s="143" t="s">
        <v>877</v>
      </c>
      <c r="F485" s="141">
        <v>7726</v>
      </c>
      <c r="G485" s="140" t="s">
        <v>87</v>
      </c>
      <c r="H485" s="139" t="s">
        <v>1059</v>
      </c>
      <c r="I485" s="142" t="s">
        <v>1426</v>
      </c>
      <c r="J485" s="203" t="str">
        <f>+_xlfn.XLOOKUP(Tabla1[[#This Row],[COD. COLABORADOR]],'[1]Reg_PJ_IP (Bruto)'!$A:$A,'[1]Reg_PJ_IP (Bruto)'!$BL:$BL)</f>
        <v>ACREDITADA</v>
      </c>
    </row>
    <row r="486" spans="1:10" x14ac:dyDescent="0.3">
      <c r="A486" s="123" t="s">
        <v>47</v>
      </c>
      <c r="B486" s="126">
        <v>44652</v>
      </c>
      <c r="C486" s="139" t="s">
        <v>66</v>
      </c>
      <c r="D486" s="140">
        <v>1110183</v>
      </c>
      <c r="E486" s="139" t="s">
        <v>686</v>
      </c>
      <c r="F486" s="140">
        <v>6915</v>
      </c>
      <c r="G486" s="140" t="s">
        <v>96</v>
      </c>
      <c r="H486" s="139" t="s">
        <v>1051</v>
      </c>
      <c r="I486" s="142" t="s">
        <v>74</v>
      </c>
      <c r="J486" s="203" t="str">
        <f>+_xlfn.XLOOKUP(Tabla1[[#This Row],[COD. COLABORADOR]],'[1]Reg_PJ_IP (Bruto)'!$A:$A,'[1]Reg_PJ_IP (Bruto)'!$BL:$BL)</f>
        <v>ACREDITADA</v>
      </c>
    </row>
    <row r="487" spans="1:10" x14ac:dyDescent="0.3">
      <c r="A487" s="123" t="s">
        <v>47</v>
      </c>
      <c r="B487" s="124">
        <v>44682</v>
      </c>
      <c r="C487" s="139" t="s">
        <v>66</v>
      </c>
      <c r="D487" s="146">
        <v>1110186</v>
      </c>
      <c r="E487" s="147" t="s">
        <v>312</v>
      </c>
      <c r="F487" s="147">
        <v>6570</v>
      </c>
      <c r="G487" s="146" t="s">
        <v>1445</v>
      </c>
      <c r="H487" s="139" t="s">
        <v>1052</v>
      </c>
      <c r="I487" s="142" t="s">
        <v>75</v>
      </c>
      <c r="J487" s="203" t="str">
        <f>+_xlfn.XLOOKUP(Tabla1[[#This Row],[COD. COLABORADOR]],'[1]Reg_PJ_IP (Bruto)'!$A:$A,'[1]Reg_PJ_IP (Bruto)'!$BL:$BL)</f>
        <v>ACREDITADA</v>
      </c>
    </row>
    <row r="488" spans="1:10" x14ac:dyDescent="0.3">
      <c r="A488" s="123" t="s">
        <v>47</v>
      </c>
      <c r="B488" s="124">
        <v>44713</v>
      </c>
      <c r="C488" s="139" t="s">
        <v>66</v>
      </c>
      <c r="D488" s="146">
        <v>1110190</v>
      </c>
      <c r="E488" s="141" t="s">
        <v>313</v>
      </c>
      <c r="F488" s="141">
        <v>1750</v>
      </c>
      <c r="G488" s="140" t="s">
        <v>162</v>
      </c>
      <c r="H488" s="139" t="s">
        <v>1047</v>
      </c>
      <c r="I488" s="142" t="s">
        <v>75</v>
      </c>
      <c r="J488" s="203" t="str">
        <f>+_xlfn.XLOOKUP(Tabla1[[#This Row],[COD. COLABORADOR]],'[1]Reg_PJ_IP (Bruto)'!$A:$A,'[1]Reg_PJ_IP (Bruto)'!$BL:$BL)</f>
        <v>ACREDITADA</v>
      </c>
    </row>
    <row r="489" spans="1:10" x14ac:dyDescent="0.3">
      <c r="A489" s="123" t="s">
        <v>47</v>
      </c>
      <c r="B489" s="124">
        <v>44713</v>
      </c>
      <c r="C489" s="139" t="s">
        <v>66</v>
      </c>
      <c r="D489" s="146">
        <v>1110188</v>
      </c>
      <c r="E489" s="141" t="s">
        <v>314</v>
      </c>
      <c r="F489" s="141">
        <v>4250</v>
      </c>
      <c r="G489" s="140" t="s">
        <v>100</v>
      </c>
      <c r="H489" s="139" t="s">
        <v>1044</v>
      </c>
      <c r="I489" s="142" t="s">
        <v>75</v>
      </c>
      <c r="J489" s="203" t="str">
        <f>+_xlfn.XLOOKUP(Tabla1[[#This Row],[COD. COLABORADOR]],'[1]Reg_PJ_IP (Bruto)'!$A:$A,'[1]Reg_PJ_IP (Bruto)'!$BL:$BL)</f>
        <v>ACREDITADA</v>
      </c>
    </row>
    <row r="490" spans="1:10" x14ac:dyDescent="0.3">
      <c r="A490" s="123" t="s">
        <v>47</v>
      </c>
      <c r="B490" s="124">
        <v>44713</v>
      </c>
      <c r="C490" s="139" t="s">
        <v>66</v>
      </c>
      <c r="D490" s="146">
        <v>1110159</v>
      </c>
      <c r="E490" s="141" t="s">
        <v>315</v>
      </c>
      <c r="F490" s="141">
        <v>6570</v>
      </c>
      <c r="G490" s="140" t="s">
        <v>1445</v>
      </c>
      <c r="H490" s="139" t="s">
        <v>1045</v>
      </c>
      <c r="I490" s="142" t="s">
        <v>75</v>
      </c>
      <c r="J490" s="203" t="str">
        <f>+_xlfn.XLOOKUP(Tabla1[[#This Row],[COD. COLABORADOR]],'[1]Reg_PJ_IP (Bruto)'!$A:$A,'[1]Reg_PJ_IP (Bruto)'!$BL:$BL)</f>
        <v>ACREDITADA</v>
      </c>
    </row>
    <row r="491" spans="1:10" x14ac:dyDescent="0.3">
      <c r="A491" s="123" t="s">
        <v>47</v>
      </c>
      <c r="B491" s="126">
        <v>44835</v>
      </c>
      <c r="C491" s="139" t="s">
        <v>66</v>
      </c>
      <c r="D491" s="182">
        <v>1110160</v>
      </c>
      <c r="E491" s="182" t="s">
        <v>316</v>
      </c>
      <c r="F491" s="182">
        <v>4250</v>
      </c>
      <c r="G491" s="182" t="s">
        <v>100</v>
      </c>
      <c r="H491" s="183" t="s">
        <v>1052</v>
      </c>
      <c r="I491" s="142" t="s">
        <v>75</v>
      </c>
      <c r="J491" s="203" t="str">
        <f>+_xlfn.XLOOKUP(Tabla1[[#This Row],[COD. COLABORADOR]],'[1]Reg_PJ_IP (Bruto)'!$A:$A,'[1]Reg_PJ_IP (Bruto)'!$BL:$BL)</f>
        <v>ACREDITADA</v>
      </c>
    </row>
    <row r="492" spans="1:10" x14ac:dyDescent="0.3">
      <c r="A492" s="123" t="s">
        <v>47</v>
      </c>
      <c r="B492" s="124">
        <v>44835</v>
      </c>
      <c r="C492" s="139" t="s">
        <v>66</v>
      </c>
      <c r="D492" s="140">
        <v>1110184</v>
      </c>
      <c r="E492" s="141" t="s">
        <v>317</v>
      </c>
      <c r="F492" s="141">
        <v>4250</v>
      </c>
      <c r="G492" s="140" t="s">
        <v>100</v>
      </c>
      <c r="H492" s="139" t="s">
        <v>1051</v>
      </c>
      <c r="I492" s="142" t="s">
        <v>75</v>
      </c>
      <c r="J492" s="203" t="str">
        <f>+_xlfn.XLOOKUP(Tabla1[[#This Row],[COD. COLABORADOR]],'[1]Reg_PJ_IP (Bruto)'!$A:$A,'[1]Reg_PJ_IP (Bruto)'!$BL:$BL)</f>
        <v>ACREDITADA</v>
      </c>
    </row>
    <row r="493" spans="1:10" x14ac:dyDescent="0.3">
      <c r="A493" s="123" t="s">
        <v>47</v>
      </c>
      <c r="B493" s="124">
        <v>44896</v>
      </c>
      <c r="C493" s="139" t="s">
        <v>66</v>
      </c>
      <c r="D493" s="140">
        <v>1110156</v>
      </c>
      <c r="E493" s="141" t="s">
        <v>318</v>
      </c>
      <c r="F493" s="141">
        <v>4250</v>
      </c>
      <c r="G493" s="140" t="s">
        <v>100</v>
      </c>
      <c r="H493" s="139" t="s">
        <v>1045</v>
      </c>
      <c r="I493" s="142" t="s">
        <v>75</v>
      </c>
      <c r="J493" s="203" t="str">
        <f>+_xlfn.XLOOKUP(Tabla1[[#This Row],[COD. COLABORADOR]],'[1]Reg_PJ_IP (Bruto)'!$A:$A,'[1]Reg_PJ_IP (Bruto)'!$BL:$BL)</f>
        <v>ACREDITADA</v>
      </c>
    </row>
    <row r="494" spans="1:10" x14ac:dyDescent="0.3">
      <c r="A494" s="123" t="s">
        <v>47</v>
      </c>
      <c r="B494" s="126">
        <v>44896</v>
      </c>
      <c r="C494" s="139" t="s">
        <v>66</v>
      </c>
      <c r="D494" s="140">
        <v>1110188</v>
      </c>
      <c r="E494" s="141" t="s">
        <v>314</v>
      </c>
      <c r="F494" s="140">
        <v>4250</v>
      </c>
      <c r="G494" s="140" t="s">
        <v>100</v>
      </c>
      <c r="H494" s="139" t="s">
        <v>1044</v>
      </c>
      <c r="I494" s="142" t="s">
        <v>75</v>
      </c>
      <c r="J494" s="203" t="str">
        <f>+_xlfn.XLOOKUP(Tabla1[[#This Row],[COD. COLABORADOR]],'[1]Reg_PJ_IP (Bruto)'!$A:$A,'[1]Reg_PJ_IP (Bruto)'!$BL:$BL)</f>
        <v>ACREDITADA</v>
      </c>
    </row>
    <row r="495" spans="1:10" x14ac:dyDescent="0.3">
      <c r="A495" s="123" t="s">
        <v>47</v>
      </c>
      <c r="B495" s="126">
        <v>44896</v>
      </c>
      <c r="C495" s="139" t="s">
        <v>66</v>
      </c>
      <c r="D495" s="140">
        <v>1110190</v>
      </c>
      <c r="E495" s="141" t="s">
        <v>313</v>
      </c>
      <c r="F495" s="140">
        <v>1750</v>
      </c>
      <c r="G495" s="140" t="s">
        <v>162</v>
      </c>
      <c r="H495" s="139" t="s">
        <v>1047</v>
      </c>
      <c r="I495" s="142" t="s">
        <v>74</v>
      </c>
      <c r="J495" s="203" t="str">
        <f>+_xlfn.XLOOKUP(Tabla1[[#This Row],[COD. COLABORADOR]],'[1]Reg_PJ_IP (Bruto)'!$A:$A,'[1]Reg_PJ_IP (Bruto)'!$BL:$BL)</f>
        <v>ACREDITADA</v>
      </c>
    </row>
    <row r="496" spans="1:10" x14ac:dyDescent="0.3">
      <c r="A496" s="123" t="s">
        <v>47</v>
      </c>
      <c r="B496" s="131">
        <v>45200</v>
      </c>
      <c r="C496" s="139" t="s">
        <v>67</v>
      </c>
      <c r="D496" s="146">
        <v>1110193</v>
      </c>
      <c r="E496" s="140" t="s">
        <v>1205</v>
      </c>
      <c r="F496" s="146">
        <v>6570</v>
      </c>
      <c r="G496" s="146" t="s">
        <v>1445</v>
      </c>
      <c r="H496" s="140" t="s">
        <v>1052</v>
      </c>
      <c r="I496" s="142" t="s">
        <v>75</v>
      </c>
      <c r="J496" s="203" t="str">
        <f>+_xlfn.XLOOKUP(Tabla1[[#This Row],[COD. COLABORADOR]],'[1]Reg_PJ_IP (Bruto)'!$A:$A,'[1]Reg_PJ_IP (Bruto)'!$BL:$BL)</f>
        <v>ACREDITADA</v>
      </c>
    </row>
    <row r="497" spans="1:10" x14ac:dyDescent="0.3">
      <c r="A497" s="123" t="s">
        <v>47</v>
      </c>
      <c r="B497" s="124">
        <v>45352</v>
      </c>
      <c r="C497" s="139" t="s">
        <v>70</v>
      </c>
      <c r="D497" s="146">
        <v>1110190</v>
      </c>
      <c r="E497" s="147" t="s">
        <v>313</v>
      </c>
      <c r="F497" s="147">
        <v>1750</v>
      </c>
      <c r="G497" s="146" t="s">
        <v>162</v>
      </c>
      <c r="H497" s="139" t="s">
        <v>1047</v>
      </c>
      <c r="I497" s="142" t="s">
        <v>74</v>
      </c>
      <c r="J497" s="203" t="str">
        <f>+_xlfn.XLOOKUP(Tabla1[[#This Row],[COD. COLABORADOR]],'[1]Reg_PJ_IP (Bruto)'!$A:$A,'[1]Reg_PJ_IP (Bruto)'!$BL:$BL)</f>
        <v>ACREDITADA</v>
      </c>
    </row>
    <row r="498" spans="1:10" x14ac:dyDescent="0.3">
      <c r="A498" s="123" t="s">
        <v>47</v>
      </c>
      <c r="B498" s="126">
        <v>45413</v>
      </c>
      <c r="C498" s="139" t="s">
        <v>68</v>
      </c>
      <c r="D498" s="146">
        <v>1110210</v>
      </c>
      <c r="E498" s="146" t="s">
        <v>878</v>
      </c>
      <c r="F498" s="147">
        <v>8045</v>
      </c>
      <c r="G498" s="146" t="s">
        <v>1193</v>
      </c>
      <c r="H498" s="139" t="s">
        <v>1059</v>
      </c>
      <c r="I498" s="142" t="s">
        <v>876</v>
      </c>
      <c r="J498" s="203" t="str">
        <f>+_xlfn.XLOOKUP(Tabla1[[#This Row],[COD. COLABORADOR]],'[1]Reg_PJ_IP (Bruto)'!$A:$A,'[1]Reg_PJ_IP (Bruto)'!$BL:$BL)</f>
        <v>ACREDITADA</v>
      </c>
    </row>
    <row r="499" spans="1:10" x14ac:dyDescent="0.3">
      <c r="A499" s="123" t="s">
        <v>47</v>
      </c>
      <c r="B499" s="126">
        <v>45444</v>
      </c>
      <c r="C499" s="139" t="s">
        <v>69</v>
      </c>
      <c r="D499" s="146">
        <v>1110206</v>
      </c>
      <c r="E499" s="147" t="s">
        <v>319</v>
      </c>
      <c r="F499" s="146">
        <v>6570</v>
      </c>
      <c r="G499" s="146" t="s">
        <v>1445</v>
      </c>
      <c r="H499" s="139" t="s">
        <v>1051</v>
      </c>
      <c r="I499" s="142" t="s">
        <v>75</v>
      </c>
      <c r="J499" s="203" t="str">
        <f>+_xlfn.XLOOKUP(Tabla1[[#This Row],[COD. COLABORADOR]],'[1]Reg_PJ_IP (Bruto)'!$A:$A,'[1]Reg_PJ_IP (Bruto)'!$BL:$BL)</f>
        <v>ACREDITADA</v>
      </c>
    </row>
    <row r="500" spans="1:10" x14ac:dyDescent="0.3">
      <c r="A500" s="123" t="s">
        <v>47</v>
      </c>
      <c r="B500" s="126">
        <v>45444</v>
      </c>
      <c r="C500" s="139" t="s">
        <v>69</v>
      </c>
      <c r="D500" s="146">
        <v>1110204</v>
      </c>
      <c r="E500" s="146" t="s">
        <v>320</v>
      </c>
      <c r="F500" s="146">
        <v>4250</v>
      </c>
      <c r="G500" s="146" t="s">
        <v>100</v>
      </c>
      <c r="H500" s="139" t="s">
        <v>1044</v>
      </c>
      <c r="I500" s="142" t="s">
        <v>74</v>
      </c>
      <c r="J500" s="203" t="str">
        <f>+_xlfn.XLOOKUP(Tabla1[[#This Row],[COD. COLABORADOR]],'[1]Reg_PJ_IP (Bruto)'!$A:$A,'[1]Reg_PJ_IP (Bruto)'!$BL:$BL)</f>
        <v>ACREDITADA</v>
      </c>
    </row>
    <row r="501" spans="1:10" x14ac:dyDescent="0.3">
      <c r="A501" s="123" t="s">
        <v>47</v>
      </c>
      <c r="B501" s="126">
        <v>45474</v>
      </c>
      <c r="C501" s="139" t="s">
        <v>70</v>
      </c>
      <c r="D501" s="146">
        <v>1110206</v>
      </c>
      <c r="E501" s="143" t="s">
        <v>319</v>
      </c>
      <c r="F501" s="146">
        <v>6570</v>
      </c>
      <c r="G501" s="146" t="s">
        <v>1445</v>
      </c>
      <c r="H501" s="139" t="s">
        <v>1051</v>
      </c>
      <c r="I501" s="142" t="s">
        <v>74</v>
      </c>
      <c r="J501" s="203" t="str">
        <f>+_xlfn.XLOOKUP(Tabla1[[#This Row],[COD. COLABORADOR]],'[1]Reg_PJ_IP (Bruto)'!$A:$A,'[1]Reg_PJ_IP (Bruto)'!$BL:$BL)</f>
        <v>ACREDITADA</v>
      </c>
    </row>
    <row r="502" spans="1:10" x14ac:dyDescent="0.3">
      <c r="A502" s="123" t="s">
        <v>47</v>
      </c>
      <c r="B502" s="134">
        <v>45474</v>
      </c>
      <c r="C502" s="139" t="s">
        <v>70</v>
      </c>
      <c r="D502" s="146">
        <v>1110199</v>
      </c>
      <c r="E502" s="143" t="s">
        <v>318</v>
      </c>
      <c r="F502" s="147">
        <v>4250</v>
      </c>
      <c r="G502" s="146" t="s">
        <v>100</v>
      </c>
      <c r="H502" s="139" t="s">
        <v>1045</v>
      </c>
      <c r="I502" s="142" t="s">
        <v>74</v>
      </c>
      <c r="J502" s="203" t="str">
        <f>+_xlfn.XLOOKUP(Tabla1[[#This Row],[COD. COLABORADOR]],'[1]Reg_PJ_IP (Bruto)'!$A:$A,'[1]Reg_PJ_IP (Bruto)'!$BL:$BL)</f>
        <v>ACREDITADA</v>
      </c>
    </row>
    <row r="503" spans="1:10" x14ac:dyDescent="0.3">
      <c r="A503" s="123" t="s">
        <v>47</v>
      </c>
      <c r="B503" s="124">
        <v>45505</v>
      </c>
      <c r="C503" s="139" t="s">
        <v>70</v>
      </c>
      <c r="D503" s="146">
        <v>1110207</v>
      </c>
      <c r="E503" s="141" t="s">
        <v>813</v>
      </c>
      <c r="F503" s="147">
        <v>6570</v>
      </c>
      <c r="G503" s="146" t="s">
        <v>1445</v>
      </c>
      <c r="H503" s="139" t="s">
        <v>1051</v>
      </c>
      <c r="I503" s="142" t="s">
        <v>75</v>
      </c>
      <c r="J503" s="203" t="str">
        <f>+_xlfn.XLOOKUP(Tabla1[[#This Row],[COD. COLABORADOR]],'[1]Reg_PJ_IP (Bruto)'!$A:$A,'[1]Reg_PJ_IP (Bruto)'!$BL:$BL)</f>
        <v>ACREDITADA</v>
      </c>
    </row>
    <row r="504" spans="1:10" x14ac:dyDescent="0.3">
      <c r="A504" s="123" t="s">
        <v>47</v>
      </c>
      <c r="B504" s="124">
        <v>45566</v>
      </c>
      <c r="C504" s="139" t="s">
        <v>69</v>
      </c>
      <c r="D504" s="146">
        <v>1110200</v>
      </c>
      <c r="E504" s="141" t="s">
        <v>814</v>
      </c>
      <c r="F504" s="147">
        <v>6915</v>
      </c>
      <c r="G504" s="146" t="s">
        <v>96</v>
      </c>
      <c r="H504" s="139" t="s">
        <v>1045</v>
      </c>
      <c r="I504" s="142" t="s">
        <v>75</v>
      </c>
      <c r="J504" s="203" t="str">
        <f>+_xlfn.XLOOKUP(Tabla1[[#This Row],[COD. COLABORADOR]],'[1]Reg_PJ_IP (Bruto)'!$A:$A,'[1]Reg_PJ_IP (Bruto)'!$BL:$BL)</f>
        <v>ACREDITADA</v>
      </c>
    </row>
    <row r="505" spans="1:10" x14ac:dyDescent="0.3">
      <c r="A505" s="123" t="s">
        <v>47</v>
      </c>
      <c r="B505" s="126">
        <v>45566</v>
      </c>
      <c r="C505" s="139" t="s">
        <v>69</v>
      </c>
      <c r="D505" s="146">
        <v>1110211</v>
      </c>
      <c r="E505" s="139" t="s">
        <v>815</v>
      </c>
      <c r="F505" s="146">
        <v>6570</v>
      </c>
      <c r="G505" s="146" t="s">
        <v>1445</v>
      </c>
      <c r="H505" s="139" t="s">
        <v>1060</v>
      </c>
      <c r="I505" s="142" t="s">
        <v>75</v>
      </c>
      <c r="J505" s="203" t="str">
        <f>+_xlfn.XLOOKUP(Tabla1[[#This Row],[COD. COLABORADOR]],'[1]Reg_PJ_IP (Bruto)'!$A:$A,'[1]Reg_PJ_IP (Bruto)'!$BL:$BL)</f>
        <v>ACREDITADA</v>
      </c>
    </row>
    <row r="506" spans="1:10" x14ac:dyDescent="0.3">
      <c r="A506" s="123" t="s">
        <v>47</v>
      </c>
      <c r="B506" s="126">
        <v>45597</v>
      </c>
      <c r="C506" s="139" t="s">
        <v>68</v>
      </c>
      <c r="D506" s="146">
        <v>1110218</v>
      </c>
      <c r="E506" s="141" t="s">
        <v>816</v>
      </c>
      <c r="F506" s="146">
        <v>7726</v>
      </c>
      <c r="G506" s="146" t="s">
        <v>87</v>
      </c>
      <c r="H506" s="139" t="s">
        <v>1059</v>
      </c>
      <c r="I506" s="142" t="s">
        <v>74</v>
      </c>
      <c r="J506" s="203" t="str">
        <f>+_xlfn.XLOOKUP(Tabla1[[#This Row],[COD. COLABORADOR]],'[1]Reg_PJ_IP (Bruto)'!$A:$A,'[1]Reg_PJ_IP (Bruto)'!$BL:$BL)</f>
        <v>ACREDITADA</v>
      </c>
    </row>
    <row r="507" spans="1:10" x14ac:dyDescent="0.3">
      <c r="A507" s="123" t="s">
        <v>47</v>
      </c>
      <c r="B507" s="124">
        <v>45597</v>
      </c>
      <c r="C507" s="139" t="s">
        <v>70</v>
      </c>
      <c r="D507" s="146">
        <v>1110184</v>
      </c>
      <c r="E507" s="141" t="s">
        <v>317</v>
      </c>
      <c r="F507" s="147">
        <v>4250</v>
      </c>
      <c r="G507" s="146" t="s">
        <v>100</v>
      </c>
      <c r="H507" s="139" t="s">
        <v>1051</v>
      </c>
      <c r="I507" s="142" t="s">
        <v>75</v>
      </c>
      <c r="J507" s="203" t="str">
        <f>+_xlfn.XLOOKUP(Tabla1[[#This Row],[COD. COLABORADOR]],'[1]Reg_PJ_IP (Bruto)'!$A:$A,'[1]Reg_PJ_IP (Bruto)'!$BL:$BL)</f>
        <v>ACREDITADA</v>
      </c>
    </row>
    <row r="508" spans="1:10" x14ac:dyDescent="0.3">
      <c r="A508" s="123" t="s">
        <v>47</v>
      </c>
      <c r="B508" s="124">
        <v>45597</v>
      </c>
      <c r="C508" s="139" t="s">
        <v>70</v>
      </c>
      <c r="D508" s="146">
        <v>1110202</v>
      </c>
      <c r="E508" s="141" t="s">
        <v>316</v>
      </c>
      <c r="F508" s="147">
        <v>4250</v>
      </c>
      <c r="G508" s="146" t="s">
        <v>100</v>
      </c>
      <c r="H508" s="139" t="s">
        <v>1052</v>
      </c>
      <c r="I508" s="142" t="s">
        <v>75</v>
      </c>
      <c r="J508" s="203" t="str">
        <f>+_xlfn.XLOOKUP(Tabla1[[#This Row],[COD. COLABORADOR]],'[1]Reg_PJ_IP (Bruto)'!$A:$A,'[1]Reg_PJ_IP (Bruto)'!$BL:$BL)</f>
        <v>ACREDITADA</v>
      </c>
    </row>
    <row r="509" spans="1:10" x14ac:dyDescent="0.3">
      <c r="A509" s="123" t="s">
        <v>47</v>
      </c>
      <c r="B509" s="126">
        <v>45627</v>
      </c>
      <c r="C509" s="139" t="s">
        <v>68</v>
      </c>
      <c r="D509" s="146">
        <v>1110200</v>
      </c>
      <c r="E509" s="140" t="s">
        <v>814</v>
      </c>
      <c r="F509" s="146">
        <v>6915</v>
      </c>
      <c r="G509" s="146" t="s">
        <v>96</v>
      </c>
      <c r="H509" s="139" t="s">
        <v>1045</v>
      </c>
      <c r="I509" s="142" t="s">
        <v>74</v>
      </c>
      <c r="J509" s="203" t="str">
        <f>+_xlfn.XLOOKUP(Tabla1[[#This Row],[COD. COLABORADOR]],'[1]Reg_PJ_IP (Bruto)'!$A:$A,'[1]Reg_PJ_IP (Bruto)'!$BL:$BL)</f>
        <v>ACREDITADA</v>
      </c>
    </row>
    <row r="510" spans="1:10" x14ac:dyDescent="0.3">
      <c r="A510" s="123" t="s">
        <v>47</v>
      </c>
      <c r="B510" s="126">
        <v>45689</v>
      </c>
      <c r="C510" s="139" t="s">
        <v>67</v>
      </c>
      <c r="D510" s="146">
        <v>1110193</v>
      </c>
      <c r="E510" s="147" t="s">
        <v>1205</v>
      </c>
      <c r="F510" s="146">
        <v>6570</v>
      </c>
      <c r="G510" s="146" t="s">
        <v>1445</v>
      </c>
      <c r="H510" s="139" t="s">
        <v>1052</v>
      </c>
      <c r="I510" s="142" t="s">
        <v>75</v>
      </c>
      <c r="J510" s="203" t="str">
        <f>+_xlfn.XLOOKUP(Tabla1[[#This Row],[COD. COLABORADOR]],'[1]Reg_PJ_IP (Bruto)'!$A:$A,'[1]Reg_PJ_IP (Bruto)'!$BL:$BL)</f>
        <v>ACREDITADA</v>
      </c>
    </row>
    <row r="511" spans="1:10" x14ac:dyDescent="0.3">
      <c r="A511" s="123" t="s">
        <v>47</v>
      </c>
      <c r="B511" s="124">
        <v>45717</v>
      </c>
      <c r="C511" s="139" t="s">
        <v>69</v>
      </c>
      <c r="D511" s="146">
        <v>1110190</v>
      </c>
      <c r="E511" s="147" t="s">
        <v>313</v>
      </c>
      <c r="F511" s="147">
        <v>1750</v>
      </c>
      <c r="G511" s="146" t="s">
        <v>162</v>
      </c>
      <c r="H511" s="139" t="s">
        <v>1047</v>
      </c>
      <c r="I511" s="142" t="s">
        <v>74</v>
      </c>
      <c r="J511" s="203" t="str">
        <f>+_xlfn.XLOOKUP(Tabla1[[#This Row],[COD. COLABORADOR]],'[1]Reg_PJ_IP (Bruto)'!$A:$A,'[1]Reg_PJ_IP (Bruto)'!$BL:$BL)</f>
        <v>ACREDITADA</v>
      </c>
    </row>
    <row r="512" spans="1:10" x14ac:dyDescent="0.3">
      <c r="A512" s="123" t="s">
        <v>47</v>
      </c>
      <c r="B512" s="126">
        <v>45717</v>
      </c>
      <c r="C512" s="139" t="s">
        <v>70</v>
      </c>
      <c r="D512" s="146">
        <v>1110206</v>
      </c>
      <c r="E512" s="147" t="s">
        <v>319</v>
      </c>
      <c r="F512" s="146">
        <v>6570</v>
      </c>
      <c r="G512" s="146" t="s">
        <v>1445</v>
      </c>
      <c r="H512" s="139" t="s">
        <v>1051</v>
      </c>
      <c r="I512" s="142" t="s">
        <v>74</v>
      </c>
      <c r="J512" s="203" t="str">
        <f>+_xlfn.XLOOKUP(Tabla1[[#This Row],[COD. COLABORADOR]],'[1]Reg_PJ_IP (Bruto)'!$A:$A,'[1]Reg_PJ_IP (Bruto)'!$BL:$BL)</f>
        <v>ACREDITADA</v>
      </c>
    </row>
    <row r="513" spans="1:10" x14ac:dyDescent="0.3">
      <c r="A513" s="123" t="s">
        <v>47</v>
      </c>
      <c r="B513" s="126">
        <v>45778</v>
      </c>
      <c r="C513" s="139" t="s">
        <v>67</v>
      </c>
      <c r="D513" s="146">
        <v>1110212</v>
      </c>
      <c r="E513" s="140" t="s">
        <v>906</v>
      </c>
      <c r="F513" s="147">
        <v>4250</v>
      </c>
      <c r="G513" s="147" t="s">
        <v>100</v>
      </c>
      <c r="H513" s="139" t="s">
        <v>1060</v>
      </c>
      <c r="I513" s="142" t="s">
        <v>75</v>
      </c>
      <c r="J513" s="203" t="str">
        <f>+_xlfn.XLOOKUP(Tabla1[[#This Row],[COD. COLABORADOR]],'[1]Reg_PJ_IP (Bruto)'!$A:$A,'[1]Reg_PJ_IP (Bruto)'!$BL:$BL)</f>
        <v>ACREDITADA</v>
      </c>
    </row>
    <row r="514" spans="1:10" x14ac:dyDescent="0.3">
      <c r="A514" s="123" t="s">
        <v>47</v>
      </c>
      <c r="B514" s="124">
        <v>45778</v>
      </c>
      <c r="C514" s="139" t="s">
        <v>69</v>
      </c>
      <c r="D514" s="146">
        <v>1110215</v>
      </c>
      <c r="E514" s="147" t="s">
        <v>944</v>
      </c>
      <c r="F514" s="147">
        <v>7726</v>
      </c>
      <c r="G514" s="146" t="s">
        <v>87</v>
      </c>
      <c r="H514" s="139" t="s">
        <v>1059</v>
      </c>
      <c r="I514" s="142" t="s">
        <v>74</v>
      </c>
      <c r="J514" s="203" t="str">
        <f>+_xlfn.XLOOKUP(Tabla1[[#This Row],[COD. COLABORADOR]],'[1]Reg_PJ_IP (Bruto)'!$A:$A,'[1]Reg_PJ_IP (Bruto)'!$BL:$BL)</f>
        <v>ACREDITADA</v>
      </c>
    </row>
    <row r="515" spans="1:10" x14ac:dyDescent="0.3">
      <c r="A515" s="123" t="s">
        <v>47</v>
      </c>
      <c r="B515" s="126">
        <v>45809</v>
      </c>
      <c r="C515" s="139" t="s">
        <v>69</v>
      </c>
      <c r="D515" s="146">
        <v>1110216</v>
      </c>
      <c r="E515" s="147" t="s">
        <v>945</v>
      </c>
      <c r="F515" s="146">
        <v>6915</v>
      </c>
      <c r="G515" s="146" t="s">
        <v>96</v>
      </c>
      <c r="H515" s="139" t="s">
        <v>1060</v>
      </c>
      <c r="I515" s="142" t="s">
        <v>75</v>
      </c>
      <c r="J515" s="203" t="str">
        <f>+_xlfn.XLOOKUP(Tabla1[[#This Row],[COD. COLABORADOR]],'[1]Reg_PJ_IP (Bruto)'!$A:$A,'[1]Reg_PJ_IP (Bruto)'!$BL:$BL)</f>
        <v>ACREDITADA</v>
      </c>
    </row>
    <row r="516" spans="1:10" x14ac:dyDescent="0.3">
      <c r="A516" s="123" t="s">
        <v>47</v>
      </c>
      <c r="B516" s="126">
        <v>45870</v>
      </c>
      <c r="C516" s="139" t="s">
        <v>69</v>
      </c>
      <c r="D516" s="146">
        <v>1110184</v>
      </c>
      <c r="E516" s="146" t="s">
        <v>317</v>
      </c>
      <c r="F516" s="146">
        <v>4250</v>
      </c>
      <c r="G516" s="140" t="s">
        <v>100</v>
      </c>
      <c r="H516" s="139" t="s">
        <v>1051</v>
      </c>
      <c r="I516" s="142" t="s">
        <v>75</v>
      </c>
      <c r="J516" s="203" t="str">
        <f>+_xlfn.XLOOKUP(Tabla1[[#This Row],[COD. COLABORADOR]],'[1]Reg_PJ_IP (Bruto)'!$A:$A,'[1]Reg_PJ_IP (Bruto)'!$BL:$BL)</f>
        <v>ACREDITADA</v>
      </c>
    </row>
    <row r="517" spans="1:10" x14ac:dyDescent="0.3">
      <c r="A517" s="123" t="s">
        <v>47</v>
      </c>
      <c r="B517" s="124">
        <v>45901</v>
      </c>
      <c r="C517" s="139" t="s">
        <v>69</v>
      </c>
      <c r="D517" s="146">
        <v>1110186</v>
      </c>
      <c r="E517" s="147" t="s">
        <v>312</v>
      </c>
      <c r="F517" s="147">
        <v>6570</v>
      </c>
      <c r="G517" s="146" t="s">
        <v>1445</v>
      </c>
      <c r="H517" s="139" t="s">
        <v>1052</v>
      </c>
      <c r="I517" s="142" t="s">
        <v>75</v>
      </c>
      <c r="J517" s="203" t="str">
        <f>+_xlfn.XLOOKUP(Tabla1[[#This Row],[COD. COLABORADOR]],'[1]Reg_PJ_IP (Bruto)'!$A:$A,'[1]Reg_PJ_IP (Bruto)'!$BL:$BL)</f>
        <v>ACREDITADA</v>
      </c>
    </row>
    <row r="518" spans="1:10" x14ac:dyDescent="0.3">
      <c r="A518" s="123" t="s">
        <v>47</v>
      </c>
      <c r="B518" s="124">
        <v>45931</v>
      </c>
      <c r="C518" s="139" t="s">
        <v>67</v>
      </c>
      <c r="D518" s="146">
        <v>1110199</v>
      </c>
      <c r="E518" s="147" t="s">
        <v>318</v>
      </c>
      <c r="F518" s="147">
        <v>4250</v>
      </c>
      <c r="G518" s="146" t="s">
        <v>100</v>
      </c>
      <c r="H518" s="139" t="s">
        <v>1045</v>
      </c>
      <c r="I518" s="142" t="s">
        <v>74</v>
      </c>
      <c r="J518" s="203" t="str">
        <f>+_xlfn.XLOOKUP(Tabla1[[#This Row],[COD. COLABORADOR]],'[1]Reg_PJ_IP (Bruto)'!$A:$A,'[1]Reg_PJ_IP (Bruto)'!$BL:$BL)</f>
        <v>ACREDITADA</v>
      </c>
    </row>
    <row r="519" spans="1:10" x14ac:dyDescent="0.3">
      <c r="A519" s="123" t="s">
        <v>47</v>
      </c>
      <c r="B519" s="126">
        <v>45931</v>
      </c>
      <c r="C519" s="139" t="s">
        <v>67</v>
      </c>
      <c r="D519" s="146">
        <v>1110202</v>
      </c>
      <c r="E519" s="141" t="s">
        <v>316</v>
      </c>
      <c r="F519" s="146">
        <v>4250</v>
      </c>
      <c r="G519" s="146" t="s">
        <v>100</v>
      </c>
      <c r="H519" s="139" t="s">
        <v>1052</v>
      </c>
      <c r="I519" s="142" t="s">
        <v>74</v>
      </c>
      <c r="J519" s="203" t="str">
        <f>+_xlfn.XLOOKUP(Tabla1[[#This Row],[COD. COLABORADOR]],'[1]Reg_PJ_IP (Bruto)'!$A:$A,'[1]Reg_PJ_IP (Bruto)'!$BL:$BL)</f>
        <v>ACREDITADA</v>
      </c>
    </row>
    <row r="520" spans="1:10" x14ac:dyDescent="0.3">
      <c r="A520" s="123" t="s">
        <v>47</v>
      </c>
      <c r="B520" s="126">
        <v>45962</v>
      </c>
      <c r="C520" s="139" t="s">
        <v>69</v>
      </c>
      <c r="D520" s="146">
        <v>1110218</v>
      </c>
      <c r="E520" s="140" t="s">
        <v>816</v>
      </c>
      <c r="F520" s="146">
        <v>7726</v>
      </c>
      <c r="G520" s="146" t="s">
        <v>87</v>
      </c>
      <c r="H520" s="139" t="s">
        <v>1059</v>
      </c>
      <c r="I520" s="142" t="s">
        <v>74</v>
      </c>
      <c r="J520" s="203" t="str">
        <f>+_xlfn.XLOOKUP(Tabla1[[#This Row],[COD. COLABORADOR]],'[1]Reg_PJ_IP (Bruto)'!$A:$A,'[1]Reg_PJ_IP (Bruto)'!$BL:$BL)</f>
        <v>ACREDITADA</v>
      </c>
    </row>
    <row r="521" spans="1:10" x14ac:dyDescent="0.3">
      <c r="A521" s="123" t="s">
        <v>47</v>
      </c>
      <c r="B521" s="124">
        <v>45962</v>
      </c>
      <c r="C521" s="139" t="s">
        <v>69</v>
      </c>
      <c r="D521" s="146">
        <v>1110200</v>
      </c>
      <c r="E521" s="147" t="s">
        <v>814</v>
      </c>
      <c r="F521" s="147">
        <v>6915</v>
      </c>
      <c r="G521" s="146" t="s">
        <v>96</v>
      </c>
      <c r="H521" s="139" t="s">
        <v>1045</v>
      </c>
      <c r="I521" s="142" t="s">
        <v>75</v>
      </c>
      <c r="J521" s="203" t="str">
        <f>+_xlfn.XLOOKUP(Tabla1[[#This Row],[COD. COLABORADOR]],'[1]Reg_PJ_IP (Bruto)'!$A:$A,'[1]Reg_PJ_IP (Bruto)'!$BL:$BL)</f>
        <v>ACREDITADA</v>
      </c>
    </row>
    <row r="522" spans="1:10" x14ac:dyDescent="0.3">
      <c r="A522" s="123" t="s">
        <v>47</v>
      </c>
      <c r="B522" s="126">
        <v>46082</v>
      </c>
      <c r="C522" s="139" t="s">
        <v>70</v>
      </c>
      <c r="D522" s="146">
        <v>1110224</v>
      </c>
      <c r="E522" s="146" t="s">
        <v>1118</v>
      </c>
      <c r="F522" s="146">
        <v>4250</v>
      </c>
      <c r="G522" s="146" t="s">
        <v>100</v>
      </c>
      <c r="H522" s="139" t="s">
        <v>1051</v>
      </c>
      <c r="I522" s="142" t="s">
        <v>75</v>
      </c>
      <c r="J522" s="203" t="str">
        <f>+_xlfn.XLOOKUP(Tabla1[[#This Row],[COD. COLABORADOR]],'[1]Reg_PJ_IP (Bruto)'!$A:$A,'[1]Reg_PJ_IP (Bruto)'!$BL:$BL)</f>
        <v>ACREDITADA</v>
      </c>
    </row>
    <row r="523" spans="1:10" x14ac:dyDescent="0.3">
      <c r="A523" s="123" t="s">
        <v>47</v>
      </c>
      <c r="B523" s="126">
        <v>46113</v>
      </c>
      <c r="C523" s="139" t="s">
        <v>69</v>
      </c>
      <c r="D523" s="146">
        <v>1110226</v>
      </c>
      <c r="E523" s="146" t="s">
        <v>319</v>
      </c>
      <c r="F523" s="146">
        <v>6570</v>
      </c>
      <c r="G523" s="146" t="s">
        <v>1445</v>
      </c>
      <c r="H523" s="139" t="s">
        <v>1051</v>
      </c>
      <c r="I523" s="142" t="s">
        <v>75</v>
      </c>
      <c r="J523" s="203" t="str">
        <f>+_xlfn.XLOOKUP(Tabla1[[#This Row],[COD. COLABORADOR]],'[1]Reg_PJ_IP (Bruto)'!$A:$A,'[1]Reg_PJ_IP (Bruto)'!$BL:$BL)</f>
        <v>ACREDITADA</v>
      </c>
    </row>
    <row r="524" spans="1:10" x14ac:dyDescent="0.3">
      <c r="A524" s="123" t="s">
        <v>47</v>
      </c>
      <c r="B524" s="124">
        <v>46143</v>
      </c>
      <c r="C524" s="139" t="s">
        <v>69</v>
      </c>
      <c r="D524" s="146">
        <v>1110204</v>
      </c>
      <c r="E524" s="147" t="s">
        <v>320</v>
      </c>
      <c r="F524" s="147">
        <v>4250</v>
      </c>
      <c r="G524" s="146" t="s">
        <v>100</v>
      </c>
      <c r="H524" s="139" t="s">
        <v>1044</v>
      </c>
      <c r="I524" s="142" t="s">
        <v>74</v>
      </c>
      <c r="J524" s="203" t="str">
        <f>+_xlfn.XLOOKUP(Tabla1[[#This Row],[COD. COLABORADOR]],'[1]Reg_PJ_IP (Bruto)'!$A:$A,'[1]Reg_PJ_IP (Bruto)'!$BL:$BL)</f>
        <v>ACREDITADA</v>
      </c>
    </row>
    <row r="525" spans="1:10" x14ac:dyDescent="0.3">
      <c r="A525" s="123" t="s">
        <v>47</v>
      </c>
      <c r="B525" s="124">
        <v>46143</v>
      </c>
      <c r="C525" s="139" t="s">
        <v>70</v>
      </c>
      <c r="D525" s="146">
        <v>1110200</v>
      </c>
      <c r="E525" s="143" t="s">
        <v>814</v>
      </c>
      <c r="F525" s="147">
        <v>6915</v>
      </c>
      <c r="G525" s="146" t="s">
        <v>96</v>
      </c>
      <c r="H525" s="139" t="s">
        <v>1045</v>
      </c>
      <c r="I525" s="142" t="s">
        <v>74</v>
      </c>
      <c r="J525" s="203" t="str">
        <f>+_xlfn.XLOOKUP(Tabla1[[#This Row],[COD. COLABORADOR]],'[1]Reg_PJ_IP (Bruto)'!$A:$A,'[1]Reg_PJ_IP (Bruto)'!$BL:$BL)</f>
        <v>ACREDITADA</v>
      </c>
    </row>
    <row r="526" spans="1:10" x14ac:dyDescent="0.3">
      <c r="A526" s="123" t="s">
        <v>47</v>
      </c>
      <c r="B526" s="124">
        <v>46174</v>
      </c>
      <c r="C526" s="139" t="s">
        <v>70</v>
      </c>
      <c r="D526" s="146">
        <v>1110199</v>
      </c>
      <c r="E526" s="141" t="s">
        <v>318</v>
      </c>
      <c r="F526" s="147">
        <v>4250</v>
      </c>
      <c r="G526" s="146" t="s">
        <v>100</v>
      </c>
      <c r="H526" s="139" t="s">
        <v>1045</v>
      </c>
      <c r="I526" s="142" t="s">
        <v>74</v>
      </c>
      <c r="J526" s="203" t="str">
        <f>+_xlfn.XLOOKUP(Tabla1[[#This Row],[COD. COLABORADOR]],'[1]Reg_PJ_IP (Bruto)'!$A:$A,'[1]Reg_PJ_IP (Bruto)'!$BL:$BL)</f>
        <v>ACREDITADA</v>
      </c>
    </row>
    <row r="527" spans="1:10" x14ac:dyDescent="0.3">
      <c r="A527" s="123" t="s">
        <v>47</v>
      </c>
      <c r="B527" s="124">
        <v>46174</v>
      </c>
      <c r="C527" s="139" t="s">
        <v>70</v>
      </c>
      <c r="D527" s="146">
        <v>1110224</v>
      </c>
      <c r="E527" s="147" t="s">
        <v>1118</v>
      </c>
      <c r="F527" s="147">
        <v>4250</v>
      </c>
      <c r="G527" s="146" t="s">
        <v>100</v>
      </c>
      <c r="H527" s="139" t="s">
        <v>1051</v>
      </c>
      <c r="I527" s="142" t="s">
        <v>75</v>
      </c>
      <c r="J527" s="203" t="str">
        <f>+_xlfn.XLOOKUP(Tabla1[[#This Row],[COD. COLABORADOR]],'[1]Reg_PJ_IP (Bruto)'!$A:$A,'[1]Reg_PJ_IP (Bruto)'!$BL:$BL)</f>
        <v>ACREDITADA</v>
      </c>
    </row>
    <row r="528" spans="1:10" x14ac:dyDescent="0.3">
      <c r="A528" s="123" t="s">
        <v>47</v>
      </c>
      <c r="B528" s="124">
        <v>46204</v>
      </c>
      <c r="C528" s="139" t="s">
        <v>67</v>
      </c>
      <c r="D528" s="146">
        <v>1110223</v>
      </c>
      <c r="E528" s="147" t="s">
        <v>1206</v>
      </c>
      <c r="F528" s="147">
        <v>6570</v>
      </c>
      <c r="G528" s="146" t="s">
        <v>1445</v>
      </c>
      <c r="H528" s="139" t="s">
        <v>1052</v>
      </c>
      <c r="I528" s="142" t="s">
        <v>75</v>
      </c>
      <c r="J528" s="203" t="str">
        <f>+_xlfn.XLOOKUP(Tabla1[[#This Row],[COD. COLABORADOR]],'[1]Reg_PJ_IP (Bruto)'!$A:$A,'[1]Reg_PJ_IP (Bruto)'!$BL:$BL)</f>
        <v>ACREDITADA</v>
      </c>
    </row>
    <row r="529" spans="1:10" x14ac:dyDescent="0.3">
      <c r="A529" s="123" t="s">
        <v>1113</v>
      </c>
      <c r="B529" s="124">
        <v>44562</v>
      </c>
      <c r="C529" s="139" t="s">
        <v>68</v>
      </c>
      <c r="D529" s="146">
        <v>1081222</v>
      </c>
      <c r="E529" s="141" t="s">
        <v>142</v>
      </c>
      <c r="F529" s="147">
        <v>7644</v>
      </c>
      <c r="G529" s="146" t="s">
        <v>1210</v>
      </c>
      <c r="H529" s="139" t="s">
        <v>1046</v>
      </c>
      <c r="I529" s="142" t="s">
        <v>74</v>
      </c>
      <c r="J529" s="203" t="str">
        <f>+_xlfn.XLOOKUP(Tabla1[[#This Row],[COD. COLABORADOR]],'[1]Reg_PJ_IP (Bruto)'!$A:$A,'[1]Reg_PJ_IP (Bruto)'!$BL:$BL)</f>
        <v>ACREDITADA</v>
      </c>
    </row>
    <row r="530" spans="1:10" x14ac:dyDescent="0.3">
      <c r="A530" s="123" t="s">
        <v>1113</v>
      </c>
      <c r="B530" s="124">
        <v>44682</v>
      </c>
      <c r="C530" s="139" t="s">
        <v>67</v>
      </c>
      <c r="D530" s="146">
        <v>1081205</v>
      </c>
      <c r="E530" s="147" t="s">
        <v>143</v>
      </c>
      <c r="F530" s="147">
        <v>6100</v>
      </c>
      <c r="G530" s="146" t="s">
        <v>1061</v>
      </c>
      <c r="H530" s="139" t="s">
        <v>1046</v>
      </c>
      <c r="I530" s="142" t="s">
        <v>74</v>
      </c>
      <c r="J530" s="203" t="str">
        <f>+_xlfn.XLOOKUP(Tabla1[[#This Row],[COD. COLABORADOR]],'[1]Reg_PJ_IP (Bruto)'!$A:$A,'[1]Reg_PJ_IP (Bruto)'!$BL:$BL)</f>
        <v>ACREDITADA</v>
      </c>
    </row>
    <row r="531" spans="1:10" x14ac:dyDescent="0.3">
      <c r="A531" s="123" t="s">
        <v>1113</v>
      </c>
      <c r="B531" s="126">
        <v>44713</v>
      </c>
      <c r="C531" s="139" t="s">
        <v>66</v>
      </c>
      <c r="D531" s="146">
        <v>1080971</v>
      </c>
      <c r="E531" s="147" t="s">
        <v>1452</v>
      </c>
      <c r="F531" s="146">
        <v>1050</v>
      </c>
      <c r="G531" s="146" t="s">
        <v>322</v>
      </c>
      <c r="H531" s="139" t="s">
        <v>1046</v>
      </c>
      <c r="I531" s="142" t="s">
        <v>75</v>
      </c>
      <c r="J531" s="203" t="str">
        <f>+_xlfn.XLOOKUP(Tabla1[[#This Row],[COD. COLABORADOR]],'[1]Reg_PJ_IP (Bruto)'!$A:$A,'[1]Reg_PJ_IP (Bruto)'!$BL:$BL)</f>
        <v>ACREDITADA</v>
      </c>
    </row>
    <row r="532" spans="1:10" x14ac:dyDescent="0.3">
      <c r="A532" s="123" t="s">
        <v>1113</v>
      </c>
      <c r="B532" s="124">
        <v>44713</v>
      </c>
      <c r="C532" s="139" t="s">
        <v>68</v>
      </c>
      <c r="D532" s="146">
        <v>1081114</v>
      </c>
      <c r="E532" s="147" t="s">
        <v>339</v>
      </c>
      <c r="F532" s="147">
        <v>2450</v>
      </c>
      <c r="G532" s="146" t="s">
        <v>1212</v>
      </c>
      <c r="H532" s="139" t="s">
        <v>1046</v>
      </c>
      <c r="I532" s="142" t="s">
        <v>74</v>
      </c>
      <c r="J532" s="203" t="str">
        <f>+_xlfn.XLOOKUP(Tabla1[[#This Row],[COD. COLABORADOR]],'[1]Reg_PJ_IP (Bruto)'!$A:$A,'[1]Reg_PJ_IP (Bruto)'!$BL:$BL)</f>
        <v>ACREDITADA</v>
      </c>
    </row>
    <row r="533" spans="1:10" x14ac:dyDescent="0.3">
      <c r="A533" s="123" t="s">
        <v>1113</v>
      </c>
      <c r="B533" s="126">
        <v>44713</v>
      </c>
      <c r="C533" s="139" t="s">
        <v>67</v>
      </c>
      <c r="D533" s="146">
        <v>1080998</v>
      </c>
      <c r="E533" s="141" t="s">
        <v>1453</v>
      </c>
      <c r="F533" s="146">
        <v>6866</v>
      </c>
      <c r="G533" s="146" t="s">
        <v>1209</v>
      </c>
      <c r="H533" s="139" t="s">
        <v>1051</v>
      </c>
      <c r="I533" s="142" t="s">
        <v>74</v>
      </c>
      <c r="J533" s="203" t="str">
        <f>+_xlfn.XLOOKUP(Tabla1[[#This Row],[COD. COLABORADOR]],'[1]Reg_PJ_IP (Bruto)'!$A:$A,'[1]Reg_PJ_IP (Bruto)'!$BL:$BL)</f>
        <v>ACREDITADA</v>
      </c>
    </row>
    <row r="534" spans="1:10" x14ac:dyDescent="0.3">
      <c r="A534" s="123" t="s">
        <v>1113</v>
      </c>
      <c r="B534" s="126">
        <v>44713</v>
      </c>
      <c r="C534" s="139" t="s">
        <v>67</v>
      </c>
      <c r="D534" s="146">
        <v>1080982</v>
      </c>
      <c r="E534" s="146" t="s">
        <v>122</v>
      </c>
      <c r="F534" s="146">
        <v>6866</v>
      </c>
      <c r="G534" s="146" t="s">
        <v>1209</v>
      </c>
      <c r="H534" s="139" t="s">
        <v>1052</v>
      </c>
      <c r="I534" s="142" t="s">
        <v>74</v>
      </c>
      <c r="J534" s="203" t="str">
        <f>+_xlfn.XLOOKUP(Tabla1[[#This Row],[COD. COLABORADOR]],'[1]Reg_PJ_IP (Bruto)'!$A:$A,'[1]Reg_PJ_IP (Bruto)'!$BL:$BL)</f>
        <v>ACREDITADA</v>
      </c>
    </row>
    <row r="535" spans="1:10" x14ac:dyDescent="0.3">
      <c r="A535" s="123" t="s">
        <v>1113</v>
      </c>
      <c r="B535" s="126">
        <v>44713</v>
      </c>
      <c r="C535" s="139" t="s">
        <v>67</v>
      </c>
      <c r="D535" s="146">
        <v>1081224</v>
      </c>
      <c r="E535" s="147" t="s">
        <v>344</v>
      </c>
      <c r="F535" s="147">
        <v>7644</v>
      </c>
      <c r="G535" s="147" t="s">
        <v>1210</v>
      </c>
      <c r="H535" s="139" t="s">
        <v>1046</v>
      </c>
      <c r="I535" s="142" t="s">
        <v>74</v>
      </c>
      <c r="J535" s="203" t="str">
        <f>+_xlfn.XLOOKUP(Tabla1[[#This Row],[COD. COLABORADOR]],'[1]Reg_PJ_IP (Bruto)'!$A:$A,'[1]Reg_PJ_IP (Bruto)'!$BL:$BL)</f>
        <v>ACREDITADA</v>
      </c>
    </row>
    <row r="536" spans="1:10" x14ac:dyDescent="0.3">
      <c r="A536" s="123" t="s">
        <v>1113</v>
      </c>
      <c r="B536" s="126">
        <v>44713</v>
      </c>
      <c r="C536" s="139" t="s">
        <v>67</v>
      </c>
      <c r="D536" s="146">
        <v>1081093</v>
      </c>
      <c r="E536" s="141" t="s">
        <v>687</v>
      </c>
      <c r="F536" s="146">
        <v>3800</v>
      </c>
      <c r="G536" s="146" t="s">
        <v>1207</v>
      </c>
      <c r="H536" s="139" t="s">
        <v>1046</v>
      </c>
      <c r="I536" s="142" t="s">
        <v>74</v>
      </c>
      <c r="J536" s="203" t="str">
        <f>+_xlfn.XLOOKUP(Tabla1[[#This Row],[COD. COLABORADOR]],'[1]Reg_PJ_IP (Bruto)'!$A:$A,'[1]Reg_PJ_IP (Bruto)'!$BL:$BL)</f>
        <v>ACREDITADA</v>
      </c>
    </row>
    <row r="537" spans="1:10" x14ac:dyDescent="0.3">
      <c r="A537" s="123" t="s">
        <v>1113</v>
      </c>
      <c r="B537" s="126">
        <v>44713</v>
      </c>
      <c r="C537" s="139" t="s">
        <v>67</v>
      </c>
      <c r="D537" s="146">
        <v>1080560</v>
      </c>
      <c r="E537" s="146" t="s">
        <v>724</v>
      </c>
      <c r="F537" s="146">
        <v>3800</v>
      </c>
      <c r="G537" s="146" t="s">
        <v>1207</v>
      </c>
      <c r="H537" s="139" t="s">
        <v>1067</v>
      </c>
      <c r="I537" s="142" t="s">
        <v>74</v>
      </c>
      <c r="J537" s="203" t="str">
        <f>+_xlfn.XLOOKUP(Tabla1[[#This Row],[COD. COLABORADOR]],'[1]Reg_PJ_IP (Bruto)'!$A:$A,'[1]Reg_PJ_IP (Bruto)'!$BL:$BL)</f>
        <v>ACREDITADA</v>
      </c>
    </row>
    <row r="538" spans="1:10" x14ac:dyDescent="0.3">
      <c r="A538" s="123" t="s">
        <v>1113</v>
      </c>
      <c r="B538" s="126">
        <v>44713</v>
      </c>
      <c r="C538" s="139" t="s">
        <v>66</v>
      </c>
      <c r="D538" s="146">
        <v>1081187</v>
      </c>
      <c r="E538" s="147" t="s">
        <v>673</v>
      </c>
      <c r="F538" s="185">
        <v>7267</v>
      </c>
      <c r="G538" s="146" t="s">
        <v>1454</v>
      </c>
      <c r="H538" s="139" t="s">
        <v>1048</v>
      </c>
      <c r="I538" s="142" t="s">
        <v>74</v>
      </c>
      <c r="J538" s="203" t="str">
        <f>+_xlfn.XLOOKUP(Tabla1[[#This Row],[COD. COLABORADOR]],'[1]Reg_PJ_IP (Bruto)'!$A:$A,'[1]Reg_PJ_IP (Bruto)'!$BL:$BL)</f>
        <v>ACREDITADA</v>
      </c>
    </row>
    <row r="539" spans="1:10" x14ac:dyDescent="0.3">
      <c r="A539" s="123" t="s">
        <v>1113</v>
      </c>
      <c r="B539" s="126">
        <v>44713</v>
      </c>
      <c r="C539" s="139" t="s">
        <v>66</v>
      </c>
      <c r="D539" s="146">
        <v>1081159</v>
      </c>
      <c r="E539" s="143" t="s">
        <v>1455</v>
      </c>
      <c r="F539" s="146">
        <v>6902</v>
      </c>
      <c r="G539" s="146" t="s">
        <v>1431</v>
      </c>
      <c r="H539" s="139" t="s">
        <v>1047</v>
      </c>
      <c r="I539" s="142" t="s">
        <v>74</v>
      </c>
      <c r="J539" s="203" t="str">
        <f>+_xlfn.XLOOKUP(Tabla1[[#This Row],[COD. COLABORADOR]],'[1]Reg_PJ_IP (Bruto)'!$A:$A,'[1]Reg_PJ_IP (Bruto)'!$BL:$BL)</f>
        <v>ACREDITADA</v>
      </c>
    </row>
    <row r="540" spans="1:10" x14ac:dyDescent="0.3">
      <c r="A540" s="125" t="s">
        <v>1113</v>
      </c>
      <c r="B540" s="124">
        <v>44713</v>
      </c>
      <c r="C540" s="139" t="s">
        <v>66</v>
      </c>
      <c r="D540" s="146">
        <v>1081220</v>
      </c>
      <c r="E540" s="143" t="s">
        <v>1456</v>
      </c>
      <c r="F540" s="147">
        <v>7379</v>
      </c>
      <c r="G540" s="146" t="s">
        <v>132</v>
      </c>
      <c r="H540" s="139" t="s">
        <v>1046</v>
      </c>
      <c r="I540" s="142" t="s">
        <v>74</v>
      </c>
      <c r="J540" s="203" t="str">
        <f>+_xlfn.XLOOKUP(Tabla1[[#This Row],[COD. COLABORADOR]],'[1]Reg_PJ_IP (Bruto)'!$A:$A,'[1]Reg_PJ_IP (Bruto)'!$BL:$BL)</f>
        <v>ACREDITADA</v>
      </c>
    </row>
    <row r="541" spans="1:10" x14ac:dyDescent="0.3">
      <c r="A541" s="123" t="s">
        <v>1113</v>
      </c>
      <c r="B541" s="124">
        <v>44713</v>
      </c>
      <c r="C541" s="139" t="s">
        <v>66</v>
      </c>
      <c r="D541" s="146">
        <v>1081095</v>
      </c>
      <c r="E541" s="143" t="s">
        <v>323</v>
      </c>
      <c r="F541" s="147">
        <v>3800</v>
      </c>
      <c r="G541" s="146" t="s">
        <v>1207</v>
      </c>
      <c r="H541" s="139" t="s">
        <v>1046</v>
      </c>
      <c r="I541" s="142" t="s">
        <v>75</v>
      </c>
      <c r="J541" s="203" t="str">
        <f>+_xlfn.XLOOKUP(Tabla1[[#This Row],[COD. COLABORADOR]],'[1]Reg_PJ_IP (Bruto)'!$A:$A,'[1]Reg_PJ_IP (Bruto)'!$BL:$BL)</f>
        <v>ACREDITADA</v>
      </c>
    </row>
    <row r="542" spans="1:10" x14ac:dyDescent="0.3">
      <c r="A542" s="123" t="s">
        <v>1113</v>
      </c>
      <c r="B542" s="124">
        <v>44713</v>
      </c>
      <c r="C542" s="139" t="s">
        <v>66</v>
      </c>
      <c r="D542" s="146">
        <v>1080947</v>
      </c>
      <c r="E542" s="147" t="s">
        <v>324</v>
      </c>
      <c r="F542" s="147">
        <v>6100</v>
      </c>
      <c r="G542" s="146" t="s">
        <v>1061</v>
      </c>
      <c r="H542" s="139" t="s">
        <v>1053</v>
      </c>
      <c r="I542" s="142" t="s">
        <v>75</v>
      </c>
      <c r="J542" s="203" t="str">
        <f>+_xlfn.XLOOKUP(Tabla1[[#This Row],[COD. COLABORADOR]],'[1]Reg_PJ_IP (Bruto)'!$A:$A,'[1]Reg_PJ_IP (Bruto)'!$BL:$BL)</f>
        <v>ACREDITADA</v>
      </c>
    </row>
    <row r="543" spans="1:10" x14ac:dyDescent="0.3">
      <c r="A543" s="123" t="s">
        <v>1113</v>
      </c>
      <c r="B543" s="124">
        <v>44713</v>
      </c>
      <c r="C543" s="139" t="s">
        <v>66</v>
      </c>
      <c r="D543" s="146">
        <v>1081112</v>
      </c>
      <c r="E543" s="147" t="s">
        <v>321</v>
      </c>
      <c r="F543" s="147">
        <v>6902</v>
      </c>
      <c r="G543" s="146" t="s">
        <v>1431</v>
      </c>
      <c r="H543" s="139" t="s">
        <v>1047</v>
      </c>
      <c r="I543" s="142" t="s">
        <v>75</v>
      </c>
      <c r="J543" s="203" t="str">
        <f>+_xlfn.XLOOKUP(Tabla1[[#This Row],[COD. COLABORADOR]],'[1]Reg_PJ_IP (Bruto)'!$A:$A,'[1]Reg_PJ_IP (Bruto)'!$BL:$BL)</f>
        <v>ACREDITADA</v>
      </c>
    </row>
    <row r="544" spans="1:10" x14ac:dyDescent="0.3">
      <c r="A544" s="123" t="s">
        <v>1113</v>
      </c>
      <c r="B544" s="124">
        <v>44743</v>
      </c>
      <c r="C544" s="139" t="s">
        <v>66</v>
      </c>
      <c r="D544" s="146">
        <v>1081228</v>
      </c>
      <c r="E544" s="147" t="s">
        <v>1457</v>
      </c>
      <c r="F544" s="147">
        <v>1800</v>
      </c>
      <c r="G544" s="146" t="s">
        <v>1178</v>
      </c>
      <c r="H544" s="139" t="s">
        <v>1049</v>
      </c>
      <c r="I544" s="142" t="s">
        <v>75</v>
      </c>
      <c r="J544" s="203" t="str">
        <f>+_xlfn.XLOOKUP(Tabla1[[#This Row],[COD. COLABORADOR]],'[1]Reg_PJ_IP (Bruto)'!$A:$A,'[1]Reg_PJ_IP (Bruto)'!$BL:$BL)</f>
        <v>ACREDITADA</v>
      </c>
    </row>
    <row r="545" spans="1:10" x14ac:dyDescent="0.3">
      <c r="A545" s="123" t="s">
        <v>1113</v>
      </c>
      <c r="B545" s="132">
        <v>44743</v>
      </c>
      <c r="C545" s="139" t="s">
        <v>66</v>
      </c>
      <c r="D545" s="146">
        <v>1080904</v>
      </c>
      <c r="E545" s="146" t="s">
        <v>1458</v>
      </c>
      <c r="F545" s="146">
        <v>6866</v>
      </c>
      <c r="G545" s="146" t="s">
        <v>1209</v>
      </c>
      <c r="H545" s="139" t="s">
        <v>1044</v>
      </c>
      <c r="I545" s="142" t="s">
        <v>74</v>
      </c>
      <c r="J545" s="203" t="str">
        <f>+_xlfn.XLOOKUP(Tabla1[[#This Row],[COD. COLABORADOR]],'[1]Reg_PJ_IP (Bruto)'!$A:$A,'[1]Reg_PJ_IP (Bruto)'!$BL:$BL)</f>
        <v>ACREDITADA</v>
      </c>
    </row>
    <row r="546" spans="1:10" x14ac:dyDescent="0.3">
      <c r="A546" s="123" t="s">
        <v>1113</v>
      </c>
      <c r="B546" s="124">
        <v>44743</v>
      </c>
      <c r="C546" s="139" t="s">
        <v>68</v>
      </c>
      <c r="D546" s="146">
        <v>1081097</v>
      </c>
      <c r="E546" s="141" t="s">
        <v>688</v>
      </c>
      <c r="F546" s="147">
        <v>7141</v>
      </c>
      <c r="G546" s="146" t="s">
        <v>327</v>
      </c>
      <c r="H546" s="139" t="s">
        <v>1046</v>
      </c>
      <c r="I546" s="142" t="s">
        <v>74</v>
      </c>
      <c r="J546" s="203" t="str">
        <f>+_xlfn.XLOOKUP(Tabla1[[#This Row],[COD. COLABORADOR]],'[1]Reg_PJ_IP (Bruto)'!$A:$A,'[1]Reg_PJ_IP (Bruto)'!$BL:$BL)</f>
        <v>ACREDITADA</v>
      </c>
    </row>
    <row r="547" spans="1:10" x14ac:dyDescent="0.3">
      <c r="A547" s="123" t="s">
        <v>1113</v>
      </c>
      <c r="B547" s="124">
        <v>44743</v>
      </c>
      <c r="C547" s="139" t="s">
        <v>67</v>
      </c>
      <c r="D547" s="146">
        <v>1080928</v>
      </c>
      <c r="E547" s="141" t="s">
        <v>325</v>
      </c>
      <c r="F547" s="147">
        <v>6740</v>
      </c>
      <c r="G547" s="146" t="s">
        <v>1211</v>
      </c>
      <c r="H547" s="140" t="s">
        <v>1046</v>
      </c>
      <c r="I547" s="142" t="s">
        <v>75</v>
      </c>
      <c r="J547" s="203" t="str">
        <f>+_xlfn.XLOOKUP(Tabla1[[#This Row],[COD. COLABORADOR]],'[1]Reg_PJ_IP (Bruto)'!$A:$A,'[1]Reg_PJ_IP (Bruto)'!$BL:$BL)</f>
        <v>ACREDITADA</v>
      </c>
    </row>
    <row r="548" spans="1:10" x14ac:dyDescent="0.3">
      <c r="A548" s="123" t="s">
        <v>1113</v>
      </c>
      <c r="B548" s="124">
        <v>44743</v>
      </c>
      <c r="C548" s="139" t="s">
        <v>66</v>
      </c>
      <c r="D548" s="146">
        <v>1081211</v>
      </c>
      <c r="E548" s="147" t="s">
        <v>326</v>
      </c>
      <c r="F548" s="147">
        <v>7141</v>
      </c>
      <c r="G548" s="146" t="s">
        <v>327</v>
      </c>
      <c r="H548" s="140" t="s">
        <v>1046</v>
      </c>
      <c r="I548" s="142" t="s">
        <v>75</v>
      </c>
      <c r="J548" s="203" t="str">
        <f>+_xlfn.XLOOKUP(Tabla1[[#This Row],[COD. COLABORADOR]],'[1]Reg_PJ_IP (Bruto)'!$A:$A,'[1]Reg_PJ_IP (Bruto)'!$BL:$BL)</f>
        <v>ACREDITADA</v>
      </c>
    </row>
    <row r="549" spans="1:10" x14ac:dyDescent="0.3">
      <c r="A549" s="123" t="s">
        <v>1113</v>
      </c>
      <c r="B549" s="124">
        <v>44774</v>
      </c>
      <c r="C549" s="139" t="s">
        <v>66</v>
      </c>
      <c r="D549" s="146">
        <v>1081184</v>
      </c>
      <c r="E549" s="141" t="s">
        <v>1459</v>
      </c>
      <c r="F549" s="147">
        <v>1800</v>
      </c>
      <c r="G549" s="146" t="s">
        <v>1178</v>
      </c>
      <c r="H549" s="139" t="s">
        <v>1052</v>
      </c>
      <c r="I549" s="142" t="s">
        <v>75</v>
      </c>
      <c r="J549" s="203" t="str">
        <f>+_xlfn.XLOOKUP(Tabla1[[#This Row],[COD. COLABORADOR]],'[1]Reg_PJ_IP (Bruto)'!$A:$A,'[1]Reg_PJ_IP (Bruto)'!$BL:$BL)</f>
        <v>ACREDITADA</v>
      </c>
    </row>
    <row r="550" spans="1:10" x14ac:dyDescent="0.3">
      <c r="A550" s="123" t="s">
        <v>1113</v>
      </c>
      <c r="B550" s="124">
        <v>44774</v>
      </c>
      <c r="C550" s="139" t="s">
        <v>66</v>
      </c>
      <c r="D550" s="146">
        <v>1081170</v>
      </c>
      <c r="E550" s="147" t="s">
        <v>1460</v>
      </c>
      <c r="F550" s="147">
        <v>6570</v>
      </c>
      <c r="G550" s="146" t="s">
        <v>1445</v>
      </c>
      <c r="H550" s="139" t="s">
        <v>1050</v>
      </c>
      <c r="I550" s="142" t="s">
        <v>75</v>
      </c>
      <c r="J550" s="203" t="str">
        <f>+_xlfn.XLOOKUP(Tabla1[[#This Row],[COD. COLABORADOR]],'[1]Reg_PJ_IP (Bruto)'!$A:$A,'[1]Reg_PJ_IP (Bruto)'!$BL:$BL)</f>
        <v>ACREDITADA</v>
      </c>
    </row>
    <row r="551" spans="1:10" x14ac:dyDescent="0.3">
      <c r="A551" s="123" t="s">
        <v>1113</v>
      </c>
      <c r="B551" s="124">
        <v>44774</v>
      </c>
      <c r="C551" s="139" t="s">
        <v>66</v>
      </c>
      <c r="D551" s="146">
        <v>1081162</v>
      </c>
      <c r="E551" s="147" t="s">
        <v>1461</v>
      </c>
      <c r="F551" s="147">
        <v>6866</v>
      </c>
      <c r="G551" s="146" t="s">
        <v>1209</v>
      </c>
      <c r="H551" s="139" t="s">
        <v>1054</v>
      </c>
      <c r="I551" s="142" t="s">
        <v>75</v>
      </c>
      <c r="J551" s="203" t="str">
        <f>+_xlfn.XLOOKUP(Tabla1[[#This Row],[COD. COLABORADOR]],'[1]Reg_PJ_IP (Bruto)'!$A:$A,'[1]Reg_PJ_IP (Bruto)'!$BL:$BL)</f>
        <v>ACREDITADA</v>
      </c>
    </row>
    <row r="552" spans="1:10" x14ac:dyDescent="0.3">
      <c r="A552" s="123" t="s">
        <v>1113</v>
      </c>
      <c r="B552" s="124">
        <v>44774</v>
      </c>
      <c r="C552" s="139" t="s">
        <v>66</v>
      </c>
      <c r="D552" s="146">
        <v>1080987</v>
      </c>
      <c r="E552" s="141" t="s">
        <v>328</v>
      </c>
      <c r="F552" s="147">
        <v>6943</v>
      </c>
      <c r="G552" s="146" t="s">
        <v>1462</v>
      </c>
      <c r="H552" s="139" t="s">
        <v>1051</v>
      </c>
      <c r="I552" s="142" t="s">
        <v>75</v>
      </c>
      <c r="J552" s="203" t="str">
        <f>+_xlfn.XLOOKUP(Tabla1[[#This Row],[COD. COLABORADOR]],'[1]Reg_PJ_IP (Bruto)'!$A:$A,'[1]Reg_PJ_IP (Bruto)'!$BL:$BL)</f>
        <v>ACREDITADA</v>
      </c>
    </row>
    <row r="553" spans="1:10" x14ac:dyDescent="0.3">
      <c r="A553" s="123" t="s">
        <v>1113</v>
      </c>
      <c r="B553" s="124">
        <v>44774</v>
      </c>
      <c r="C553" s="139" t="s">
        <v>66</v>
      </c>
      <c r="D553" s="146">
        <v>1081230</v>
      </c>
      <c r="E553" s="147" t="s">
        <v>329</v>
      </c>
      <c r="F553" s="147">
        <v>7350</v>
      </c>
      <c r="G553" s="146" t="s">
        <v>1213</v>
      </c>
      <c r="H553" s="139" t="s">
        <v>1045</v>
      </c>
      <c r="I553" s="142" t="s">
        <v>75</v>
      </c>
      <c r="J553" s="203" t="str">
        <f>+_xlfn.XLOOKUP(Tabla1[[#This Row],[COD. COLABORADOR]],'[1]Reg_PJ_IP (Bruto)'!$A:$A,'[1]Reg_PJ_IP (Bruto)'!$BL:$BL)</f>
        <v>ACREDITADA</v>
      </c>
    </row>
    <row r="554" spans="1:10" x14ac:dyDescent="0.3">
      <c r="A554" s="123" t="s">
        <v>1113</v>
      </c>
      <c r="B554" s="126">
        <v>44805</v>
      </c>
      <c r="C554" s="139" t="s">
        <v>67</v>
      </c>
      <c r="D554" s="146">
        <v>1081184</v>
      </c>
      <c r="E554" s="146" t="s">
        <v>1459</v>
      </c>
      <c r="F554" s="146">
        <v>1800</v>
      </c>
      <c r="G554" s="146" t="s">
        <v>1178</v>
      </c>
      <c r="H554" s="139" t="s">
        <v>1052</v>
      </c>
      <c r="I554" s="142" t="s">
        <v>75</v>
      </c>
      <c r="J554" s="203" t="str">
        <f>+_xlfn.XLOOKUP(Tabla1[[#This Row],[COD. COLABORADOR]],'[1]Reg_PJ_IP (Bruto)'!$A:$A,'[1]Reg_PJ_IP (Bruto)'!$BL:$BL)</f>
        <v>ACREDITADA</v>
      </c>
    </row>
    <row r="555" spans="1:10" x14ac:dyDescent="0.3">
      <c r="A555" s="123" t="s">
        <v>1113</v>
      </c>
      <c r="B555" s="126">
        <v>44805</v>
      </c>
      <c r="C555" s="139" t="s">
        <v>66</v>
      </c>
      <c r="D555" s="146">
        <v>1081209</v>
      </c>
      <c r="E555" s="139" t="s">
        <v>347</v>
      </c>
      <c r="F555" s="146">
        <v>6866</v>
      </c>
      <c r="G555" s="146" t="s">
        <v>1209</v>
      </c>
      <c r="H555" s="139" t="s">
        <v>1047</v>
      </c>
      <c r="I555" s="142" t="s">
        <v>74</v>
      </c>
      <c r="J555" s="203" t="str">
        <f>+_xlfn.XLOOKUP(Tabla1[[#This Row],[COD. COLABORADOR]],'[1]Reg_PJ_IP (Bruto)'!$A:$A,'[1]Reg_PJ_IP (Bruto)'!$BL:$BL)</f>
        <v>ACREDITADA</v>
      </c>
    </row>
    <row r="556" spans="1:10" x14ac:dyDescent="0.3">
      <c r="A556" s="125" t="s">
        <v>1113</v>
      </c>
      <c r="B556" s="124">
        <v>44805</v>
      </c>
      <c r="C556" s="139" t="s">
        <v>67</v>
      </c>
      <c r="D556" s="146">
        <v>1080921</v>
      </c>
      <c r="E556" s="147" t="s">
        <v>330</v>
      </c>
      <c r="F556" s="147">
        <v>6943</v>
      </c>
      <c r="G556" s="146" t="s">
        <v>1462</v>
      </c>
      <c r="H556" s="139" t="s">
        <v>1046</v>
      </c>
      <c r="I556" s="142" t="s">
        <v>75</v>
      </c>
      <c r="J556" s="203" t="str">
        <f>+_xlfn.XLOOKUP(Tabla1[[#This Row],[COD. COLABORADOR]],'[1]Reg_PJ_IP (Bruto)'!$A:$A,'[1]Reg_PJ_IP (Bruto)'!$BL:$BL)</f>
        <v>ACREDITADA</v>
      </c>
    </row>
    <row r="557" spans="1:10" x14ac:dyDescent="0.3">
      <c r="A557" s="123" t="s">
        <v>1113</v>
      </c>
      <c r="B557" s="126">
        <v>44805</v>
      </c>
      <c r="C557" s="139" t="s">
        <v>67</v>
      </c>
      <c r="D557" s="146">
        <v>1081215</v>
      </c>
      <c r="E557" s="140" t="s">
        <v>1463</v>
      </c>
      <c r="F557" s="146">
        <v>7160</v>
      </c>
      <c r="G557" s="146" t="s">
        <v>1424</v>
      </c>
      <c r="H557" s="139" t="s">
        <v>1046</v>
      </c>
      <c r="I557" s="142" t="s">
        <v>75</v>
      </c>
      <c r="J557" s="203" t="str">
        <f>+_xlfn.XLOOKUP(Tabla1[[#This Row],[COD. COLABORADOR]],'[1]Reg_PJ_IP (Bruto)'!$A:$A,'[1]Reg_PJ_IP (Bruto)'!$BL:$BL)</f>
        <v>ACREDITADA</v>
      </c>
    </row>
    <row r="558" spans="1:10" x14ac:dyDescent="0.3">
      <c r="A558" s="123" t="s">
        <v>1113</v>
      </c>
      <c r="B558" s="124">
        <v>44835</v>
      </c>
      <c r="C558" s="139" t="s">
        <v>66</v>
      </c>
      <c r="D558" s="146">
        <v>1081239</v>
      </c>
      <c r="E558" s="147" t="s">
        <v>1464</v>
      </c>
      <c r="F558" s="147">
        <v>6902</v>
      </c>
      <c r="G558" s="146" t="s">
        <v>1431</v>
      </c>
      <c r="H558" s="139" t="s">
        <v>1047</v>
      </c>
      <c r="I558" s="142" t="s">
        <v>75</v>
      </c>
      <c r="J558" s="203" t="str">
        <f>+_xlfn.XLOOKUP(Tabla1[[#This Row],[COD. COLABORADOR]],'[1]Reg_PJ_IP (Bruto)'!$A:$A,'[1]Reg_PJ_IP (Bruto)'!$BL:$BL)</f>
        <v>ACREDITADA</v>
      </c>
    </row>
    <row r="559" spans="1:10" x14ac:dyDescent="0.3">
      <c r="A559" s="123" t="s">
        <v>1113</v>
      </c>
      <c r="B559" s="126">
        <v>44866</v>
      </c>
      <c r="C559" s="139" t="s">
        <v>67</v>
      </c>
      <c r="D559" s="140">
        <v>1081226</v>
      </c>
      <c r="E559" s="141" t="s">
        <v>98</v>
      </c>
      <c r="F559" s="155">
        <v>7644</v>
      </c>
      <c r="G559" s="140" t="s">
        <v>1210</v>
      </c>
      <c r="H559" s="139" t="s">
        <v>1046</v>
      </c>
      <c r="I559" s="142" t="s">
        <v>74</v>
      </c>
      <c r="J559" s="203" t="str">
        <f>+_xlfn.XLOOKUP(Tabla1[[#This Row],[COD. COLABORADOR]],'[1]Reg_PJ_IP (Bruto)'!$A:$A,'[1]Reg_PJ_IP (Bruto)'!$BL:$BL)</f>
        <v>ACREDITADA</v>
      </c>
    </row>
    <row r="560" spans="1:10" x14ac:dyDescent="0.3">
      <c r="A560" s="123" t="s">
        <v>1113</v>
      </c>
      <c r="B560" s="126">
        <v>44866</v>
      </c>
      <c r="C560" s="139" t="s">
        <v>66</v>
      </c>
      <c r="D560" s="140">
        <v>1081159</v>
      </c>
      <c r="E560" s="141" t="s">
        <v>1455</v>
      </c>
      <c r="F560" s="140">
        <v>6902</v>
      </c>
      <c r="G560" s="140" t="s">
        <v>1431</v>
      </c>
      <c r="H560" s="139" t="s">
        <v>1047</v>
      </c>
      <c r="I560" s="142" t="s">
        <v>75</v>
      </c>
      <c r="J560" s="203" t="str">
        <f>+_xlfn.XLOOKUP(Tabla1[[#This Row],[COD. COLABORADOR]],'[1]Reg_PJ_IP (Bruto)'!$A:$A,'[1]Reg_PJ_IP (Bruto)'!$BL:$BL)</f>
        <v>ACREDITADA</v>
      </c>
    </row>
    <row r="561" spans="1:10" x14ac:dyDescent="0.3">
      <c r="A561" s="123" t="s">
        <v>1113</v>
      </c>
      <c r="B561" s="126">
        <v>44866</v>
      </c>
      <c r="C561" s="139" t="s">
        <v>66</v>
      </c>
      <c r="D561" s="146">
        <v>1081157</v>
      </c>
      <c r="E561" s="146" t="s">
        <v>1465</v>
      </c>
      <c r="F561" s="146">
        <v>6902</v>
      </c>
      <c r="G561" s="146" t="s">
        <v>1431</v>
      </c>
      <c r="H561" s="139" t="s">
        <v>1047</v>
      </c>
      <c r="I561" s="142" t="s">
        <v>75</v>
      </c>
      <c r="J561" s="203" t="str">
        <f>+_xlfn.XLOOKUP(Tabla1[[#This Row],[COD. COLABORADOR]],'[1]Reg_PJ_IP (Bruto)'!$A:$A,'[1]Reg_PJ_IP (Bruto)'!$BL:$BL)</f>
        <v>ACREDITADA</v>
      </c>
    </row>
    <row r="562" spans="1:10" x14ac:dyDescent="0.3">
      <c r="A562" s="123" t="s">
        <v>1113</v>
      </c>
      <c r="B562" s="124">
        <v>44866</v>
      </c>
      <c r="C562" s="139" t="s">
        <v>66</v>
      </c>
      <c r="D562" s="146">
        <v>1081241</v>
      </c>
      <c r="E562" s="141" t="s">
        <v>1466</v>
      </c>
      <c r="F562" s="147">
        <v>6902</v>
      </c>
      <c r="G562" s="146" t="s">
        <v>1431</v>
      </c>
      <c r="H562" s="139" t="s">
        <v>1047</v>
      </c>
      <c r="I562" s="142" t="s">
        <v>75</v>
      </c>
      <c r="J562" s="203" t="str">
        <f>+_xlfn.XLOOKUP(Tabla1[[#This Row],[COD. COLABORADOR]],'[1]Reg_PJ_IP (Bruto)'!$A:$A,'[1]Reg_PJ_IP (Bruto)'!$BL:$BL)</f>
        <v>ACREDITADA</v>
      </c>
    </row>
    <row r="563" spans="1:10" x14ac:dyDescent="0.3">
      <c r="A563" s="123" t="s">
        <v>1113</v>
      </c>
      <c r="B563" s="126">
        <v>44896</v>
      </c>
      <c r="C563" s="139" t="s">
        <v>66</v>
      </c>
      <c r="D563" s="146">
        <v>1081114</v>
      </c>
      <c r="E563" s="139" t="s">
        <v>339</v>
      </c>
      <c r="F563" s="146">
        <v>2450</v>
      </c>
      <c r="G563" s="146" t="s">
        <v>1212</v>
      </c>
      <c r="H563" s="139" t="s">
        <v>1046</v>
      </c>
      <c r="I563" s="142" t="s">
        <v>74</v>
      </c>
      <c r="J563" s="203" t="str">
        <f>+_xlfn.XLOOKUP(Tabla1[[#This Row],[COD. COLABORADOR]],'[1]Reg_PJ_IP (Bruto)'!$A:$A,'[1]Reg_PJ_IP (Bruto)'!$BL:$BL)</f>
        <v>ACREDITADA</v>
      </c>
    </row>
    <row r="564" spans="1:10" x14ac:dyDescent="0.3">
      <c r="A564" s="123" t="s">
        <v>1113</v>
      </c>
      <c r="B564" s="124">
        <v>44896</v>
      </c>
      <c r="C564" s="139" t="s">
        <v>66</v>
      </c>
      <c r="D564" s="146">
        <v>1081220</v>
      </c>
      <c r="E564" s="143" t="s">
        <v>1456</v>
      </c>
      <c r="F564" s="147">
        <v>7379</v>
      </c>
      <c r="G564" s="146" t="s">
        <v>132</v>
      </c>
      <c r="H564" s="139" t="s">
        <v>1046</v>
      </c>
      <c r="I564" s="142" t="s">
        <v>74</v>
      </c>
      <c r="J564" s="203" t="str">
        <f>+_xlfn.XLOOKUP(Tabla1[[#This Row],[COD. COLABORADOR]],'[1]Reg_PJ_IP (Bruto)'!$A:$A,'[1]Reg_PJ_IP (Bruto)'!$BL:$BL)</f>
        <v>ACREDITADA</v>
      </c>
    </row>
    <row r="565" spans="1:10" x14ac:dyDescent="0.3">
      <c r="A565" s="123" t="s">
        <v>1113</v>
      </c>
      <c r="B565" s="126">
        <v>44896</v>
      </c>
      <c r="C565" s="139" t="s">
        <v>66</v>
      </c>
      <c r="D565" s="146">
        <v>1081108</v>
      </c>
      <c r="E565" s="139" t="s">
        <v>1467</v>
      </c>
      <c r="F565" s="146">
        <v>1800</v>
      </c>
      <c r="G565" s="146" t="s">
        <v>1178</v>
      </c>
      <c r="H565" s="139" t="s">
        <v>1046</v>
      </c>
      <c r="I565" s="142" t="s">
        <v>74</v>
      </c>
      <c r="J565" s="203" t="str">
        <f>+_xlfn.XLOOKUP(Tabla1[[#This Row],[COD. COLABORADOR]],'[1]Reg_PJ_IP (Bruto)'!$A:$A,'[1]Reg_PJ_IP (Bruto)'!$BL:$BL)</f>
        <v>ACREDITADA</v>
      </c>
    </row>
    <row r="566" spans="1:10" x14ac:dyDescent="0.3">
      <c r="A566" s="123" t="s">
        <v>1113</v>
      </c>
      <c r="B566" s="124">
        <v>44896</v>
      </c>
      <c r="C566" s="139" t="s">
        <v>66</v>
      </c>
      <c r="D566" s="146">
        <v>1081177</v>
      </c>
      <c r="E566" s="141" t="s">
        <v>674</v>
      </c>
      <c r="F566" s="147">
        <v>6100</v>
      </c>
      <c r="G566" s="146" t="s">
        <v>1061</v>
      </c>
      <c r="H566" s="139" t="s">
        <v>1045</v>
      </c>
      <c r="I566" s="142" t="s">
        <v>74</v>
      </c>
      <c r="J566" s="203" t="str">
        <f>+_xlfn.XLOOKUP(Tabla1[[#This Row],[COD. COLABORADOR]],'[1]Reg_PJ_IP (Bruto)'!$A:$A,'[1]Reg_PJ_IP (Bruto)'!$BL:$BL)</f>
        <v>ACREDITADA</v>
      </c>
    </row>
    <row r="567" spans="1:10" x14ac:dyDescent="0.3">
      <c r="A567" s="123" t="s">
        <v>1113</v>
      </c>
      <c r="B567" s="124">
        <v>44896</v>
      </c>
      <c r="C567" s="139" t="s">
        <v>66</v>
      </c>
      <c r="D567" s="146">
        <v>1081218</v>
      </c>
      <c r="E567" s="141" t="s">
        <v>1468</v>
      </c>
      <c r="F567" s="147">
        <v>6902</v>
      </c>
      <c r="G567" s="146" t="s">
        <v>1431</v>
      </c>
      <c r="H567" s="139" t="s">
        <v>1047</v>
      </c>
      <c r="I567" s="142" t="s">
        <v>75</v>
      </c>
      <c r="J567" s="203" t="str">
        <f>+_xlfn.XLOOKUP(Tabla1[[#This Row],[COD. COLABORADOR]],'[1]Reg_PJ_IP (Bruto)'!$A:$A,'[1]Reg_PJ_IP (Bruto)'!$BL:$BL)</f>
        <v>ACREDITADA</v>
      </c>
    </row>
    <row r="568" spans="1:10" x14ac:dyDescent="0.3">
      <c r="A568" s="123" t="s">
        <v>1113</v>
      </c>
      <c r="B568" s="124">
        <v>44927</v>
      </c>
      <c r="C568" s="139" t="s">
        <v>67</v>
      </c>
      <c r="D568" s="146">
        <v>1081187</v>
      </c>
      <c r="E568" s="147" t="s">
        <v>673</v>
      </c>
      <c r="F568" s="147">
        <v>7267</v>
      </c>
      <c r="G568" s="146" t="s">
        <v>1454</v>
      </c>
      <c r="H568" s="139" t="s">
        <v>1048</v>
      </c>
      <c r="I568" s="142" t="s">
        <v>74</v>
      </c>
      <c r="J568" s="203" t="str">
        <f>+_xlfn.XLOOKUP(Tabla1[[#This Row],[COD. COLABORADOR]],'[1]Reg_PJ_IP (Bruto)'!$A:$A,'[1]Reg_PJ_IP (Bruto)'!$BL:$BL)</f>
        <v>ACREDITADA</v>
      </c>
    </row>
    <row r="569" spans="1:10" x14ac:dyDescent="0.3">
      <c r="A569" s="123" t="s">
        <v>1113</v>
      </c>
      <c r="B569" s="124">
        <v>44958</v>
      </c>
      <c r="C569" s="139" t="s">
        <v>66</v>
      </c>
      <c r="D569" s="146">
        <v>1081264</v>
      </c>
      <c r="E569" s="147" t="s">
        <v>1469</v>
      </c>
      <c r="F569" s="147">
        <v>1050</v>
      </c>
      <c r="G569" s="146" t="s">
        <v>322</v>
      </c>
      <c r="H569" s="139" t="s">
        <v>1046</v>
      </c>
      <c r="I569" s="142" t="s">
        <v>74</v>
      </c>
      <c r="J569" s="203" t="str">
        <f>+_xlfn.XLOOKUP(Tabla1[[#This Row],[COD. COLABORADOR]],'[1]Reg_PJ_IP (Bruto)'!$A:$A,'[1]Reg_PJ_IP (Bruto)'!$BL:$BL)</f>
        <v>ACREDITADA</v>
      </c>
    </row>
    <row r="570" spans="1:10" x14ac:dyDescent="0.3">
      <c r="A570" s="123" t="s">
        <v>1113</v>
      </c>
      <c r="B570" s="126">
        <v>45047</v>
      </c>
      <c r="C570" s="139" t="s">
        <v>68</v>
      </c>
      <c r="D570" s="146">
        <v>1081146</v>
      </c>
      <c r="E570" s="147" t="s">
        <v>332</v>
      </c>
      <c r="F570" s="146">
        <v>1800</v>
      </c>
      <c r="G570" s="146" t="s">
        <v>1178</v>
      </c>
      <c r="H570" s="139" t="s">
        <v>1045</v>
      </c>
      <c r="I570" s="142" t="s">
        <v>75</v>
      </c>
      <c r="J570" s="203" t="str">
        <f>+_xlfn.XLOOKUP(Tabla1[[#This Row],[COD. COLABORADOR]],'[1]Reg_PJ_IP (Bruto)'!$A:$A,'[1]Reg_PJ_IP (Bruto)'!$BL:$BL)</f>
        <v>ACREDITADA</v>
      </c>
    </row>
    <row r="571" spans="1:10" x14ac:dyDescent="0.3">
      <c r="A571" s="123" t="s">
        <v>1113</v>
      </c>
      <c r="B571" s="126">
        <v>45108</v>
      </c>
      <c r="C571" s="139" t="s">
        <v>67</v>
      </c>
      <c r="D571" s="146">
        <v>1081130</v>
      </c>
      <c r="E571" s="146" t="s">
        <v>725</v>
      </c>
      <c r="F571" s="146">
        <v>4250</v>
      </c>
      <c r="G571" s="146" t="s">
        <v>100</v>
      </c>
      <c r="H571" s="139" t="s">
        <v>1045</v>
      </c>
      <c r="I571" s="142" t="s">
        <v>74</v>
      </c>
      <c r="J571" s="203" t="str">
        <f>+_xlfn.XLOOKUP(Tabla1[[#This Row],[COD. COLABORADOR]],'[1]Reg_PJ_IP (Bruto)'!$A:$A,'[1]Reg_PJ_IP (Bruto)'!$BL:$BL)</f>
        <v>ACREDITADA</v>
      </c>
    </row>
    <row r="572" spans="1:10" x14ac:dyDescent="0.3">
      <c r="A572" s="123" t="s">
        <v>1113</v>
      </c>
      <c r="B572" s="126">
        <v>45139</v>
      </c>
      <c r="C572" s="139" t="s">
        <v>67</v>
      </c>
      <c r="D572" s="146">
        <v>1081281</v>
      </c>
      <c r="E572" s="140" t="s">
        <v>1470</v>
      </c>
      <c r="F572" s="146">
        <v>4250</v>
      </c>
      <c r="G572" s="146" t="s">
        <v>100</v>
      </c>
      <c r="H572" s="139" t="s">
        <v>1047</v>
      </c>
      <c r="I572" s="142" t="s">
        <v>75</v>
      </c>
      <c r="J572" s="203" t="str">
        <f>+_xlfn.XLOOKUP(Tabla1[[#This Row],[COD. COLABORADOR]],'[1]Reg_PJ_IP (Bruto)'!$A:$A,'[1]Reg_PJ_IP (Bruto)'!$BL:$BL)</f>
        <v>ACREDITADA</v>
      </c>
    </row>
    <row r="573" spans="1:10" x14ac:dyDescent="0.3">
      <c r="A573" s="123" t="s">
        <v>1113</v>
      </c>
      <c r="B573" s="124">
        <v>45170</v>
      </c>
      <c r="C573" s="139" t="s">
        <v>67</v>
      </c>
      <c r="D573" s="146">
        <v>1081151</v>
      </c>
      <c r="E573" s="147" t="s">
        <v>1214</v>
      </c>
      <c r="F573" s="147">
        <v>6470</v>
      </c>
      <c r="G573" s="146" t="s">
        <v>1174</v>
      </c>
      <c r="H573" s="140" t="s">
        <v>1052</v>
      </c>
      <c r="I573" s="142" t="s">
        <v>75</v>
      </c>
      <c r="J573" s="203" t="str">
        <f>+_xlfn.XLOOKUP(Tabla1[[#This Row],[COD. COLABORADOR]],'[1]Reg_PJ_IP (Bruto)'!$A:$A,'[1]Reg_PJ_IP (Bruto)'!$BL:$BL)</f>
        <v>ACREDITADA</v>
      </c>
    </row>
    <row r="574" spans="1:10" x14ac:dyDescent="0.3">
      <c r="A574" s="123" t="s">
        <v>1113</v>
      </c>
      <c r="B574" s="126">
        <v>45170</v>
      </c>
      <c r="C574" s="139" t="s">
        <v>67</v>
      </c>
      <c r="D574" s="146">
        <v>1081215</v>
      </c>
      <c r="E574" s="146" t="s">
        <v>1463</v>
      </c>
      <c r="F574" s="146">
        <v>7160</v>
      </c>
      <c r="G574" s="146" t="s">
        <v>1424</v>
      </c>
      <c r="H574" s="139" t="s">
        <v>1046</v>
      </c>
      <c r="I574" s="142" t="s">
        <v>75</v>
      </c>
      <c r="J574" s="203" t="str">
        <f>+_xlfn.XLOOKUP(Tabla1[[#This Row],[COD. COLABORADOR]],'[1]Reg_PJ_IP (Bruto)'!$A:$A,'[1]Reg_PJ_IP (Bruto)'!$BL:$BL)</f>
        <v>ACREDITADA</v>
      </c>
    </row>
    <row r="575" spans="1:10" x14ac:dyDescent="0.3">
      <c r="A575" s="123" t="s">
        <v>1113</v>
      </c>
      <c r="B575" s="124">
        <v>45200</v>
      </c>
      <c r="C575" s="139" t="s">
        <v>67</v>
      </c>
      <c r="D575" s="146">
        <v>1081238</v>
      </c>
      <c r="E575" s="141" t="s">
        <v>334</v>
      </c>
      <c r="F575" s="147">
        <v>1800</v>
      </c>
      <c r="G575" s="146" t="s">
        <v>1178</v>
      </c>
      <c r="H575" s="139" t="s">
        <v>1051</v>
      </c>
      <c r="I575" s="142" t="s">
        <v>75</v>
      </c>
      <c r="J575" s="203" t="str">
        <f>+_xlfn.XLOOKUP(Tabla1[[#This Row],[COD. COLABORADOR]],'[1]Reg_PJ_IP (Bruto)'!$A:$A,'[1]Reg_PJ_IP (Bruto)'!$BL:$BL)</f>
        <v>ACREDITADA</v>
      </c>
    </row>
    <row r="576" spans="1:10" x14ac:dyDescent="0.3">
      <c r="A576" s="123" t="s">
        <v>1113</v>
      </c>
      <c r="B576" s="126">
        <v>45200</v>
      </c>
      <c r="C576" s="139" t="s">
        <v>67</v>
      </c>
      <c r="D576" s="146">
        <v>1081231</v>
      </c>
      <c r="E576" s="146" t="s">
        <v>333</v>
      </c>
      <c r="F576" s="146">
        <v>6866</v>
      </c>
      <c r="G576" s="146" t="s">
        <v>1209</v>
      </c>
      <c r="H576" s="139" t="s">
        <v>1045</v>
      </c>
      <c r="I576" s="142" t="s">
        <v>75</v>
      </c>
      <c r="J576" s="203" t="str">
        <f>+_xlfn.XLOOKUP(Tabla1[[#This Row],[COD. COLABORADOR]],'[1]Reg_PJ_IP (Bruto)'!$A:$A,'[1]Reg_PJ_IP (Bruto)'!$BL:$BL)</f>
        <v>ACREDITADA</v>
      </c>
    </row>
    <row r="577" spans="1:10" x14ac:dyDescent="0.3">
      <c r="A577" s="123" t="s">
        <v>1113</v>
      </c>
      <c r="B577" s="131">
        <v>45200</v>
      </c>
      <c r="C577" s="139" t="s">
        <v>68</v>
      </c>
      <c r="D577" s="146">
        <v>1081215</v>
      </c>
      <c r="E577" s="147" t="s">
        <v>1463</v>
      </c>
      <c r="F577" s="146">
        <v>7160</v>
      </c>
      <c r="G577" s="146" t="s">
        <v>1424</v>
      </c>
      <c r="H577" s="140" t="s">
        <v>1046</v>
      </c>
      <c r="I577" s="142" t="s">
        <v>75</v>
      </c>
      <c r="J577" s="203" t="str">
        <f>+_xlfn.XLOOKUP(Tabla1[[#This Row],[COD. COLABORADOR]],'[1]Reg_PJ_IP (Bruto)'!$A:$A,'[1]Reg_PJ_IP (Bruto)'!$BL:$BL)</f>
        <v>ACREDITADA</v>
      </c>
    </row>
    <row r="578" spans="1:10" x14ac:dyDescent="0.3">
      <c r="A578" s="123" t="s">
        <v>1113</v>
      </c>
      <c r="B578" s="126">
        <v>45231</v>
      </c>
      <c r="C578" s="139" t="s">
        <v>67</v>
      </c>
      <c r="D578" s="146">
        <v>1081149</v>
      </c>
      <c r="E578" s="146" t="s">
        <v>726</v>
      </c>
      <c r="F578" s="146">
        <v>7141</v>
      </c>
      <c r="G578" s="146" t="s">
        <v>327</v>
      </c>
      <c r="H578" s="139" t="s">
        <v>1052</v>
      </c>
      <c r="I578" s="142" t="s">
        <v>74</v>
      </c>
      <c r="J578" s="203" t="str">
        <f>+_xlfn.XLOOKUP(Tabla1[[#This Row],[COD. COLABORADOR]],'[1]Reg_PJ_IP (Bruto)'!$A:$A,'[1]Reg_PJ_IP (Bruto)'!$BL:$BL)</f>
        <v>ACREDITADA</v>
      </c>
    </row>
    <row r="579" spans="1:10" x14ac:dyDescent="0.3">
      <c r="A579" s="123" t="s">
        <v>1113</v>
      </c>
      <c r="B579" s="126">
        <v>45261</v>
      </c>
      <c r="C579" s="139" t="s">
        <v>67</v>
      </c>
      <c r="D579" s="146">
        <v>1081170</v>
      </c>
      <c r="E579" s="141" t="s">
        <v>1460</v>
      </c>
      <c r="F579" s="186">
        <v>6570</v>
      </c>
      <c r="G579" s="146" t="s">
        <v>1445</v>
      </c>
      <c r="H579" s="140" t="s">
        <v>1050</v>
      </c>
      <c r="I579" s="142" t="s">
        <v>74</v>
      </c>
      <c r="J579" s="203" t="str">
        <f>+_xlfn.XLOOKUP(Tabla1[[#This Row],[COD. COLABORADOR]],'[1]Reg_PJ_IP (Bruto)'!$A:$A,'[1]Reg_PJ_IP (Bruto)'!$BL:$BL)</f>
        <v>ACREDITADA</v>
      </c>
    </row>
    <row r="580" spans="1:10" x14ac:dyDescent="0.3">
      <c r="A580" s="123" t="s">
        <v>1113</v>
      </c>
      <c r="B580" s="126">
        <v>45323</v>
      </c>
      <c r="C580" s="139" t="s">
        <v>70</v>
      </c>
      <c r="D580" s="146">
        <v>1081234</v>
      </c>
      <c r="E580" s="139" t="s">
        <v>1471</v>
      </c>
      <c r="F580" s="146">
        <v>3800</v>
      </c>
      <c r="G580" s="146" t="s">
        <v>1207</v>
      </c>
      <c r="H580" s="139" t="s">
        <v>1048</v>
      </c>
      <c r="I580" s="142" t="s">
        <v>75</v>
      </c>
      <c r="J580" s="203" t="str">
        <f>+_xlfn.XLOOKUP(Tabla1[[#This Row],[COD. COLABORADOR]],'[1]Reg_PJ_IP (Bruto)'!$A:$A,'[1]Reg_PJ_IP (Bruto)'!$BL:$BL)</f>
        <v>ACREDITADA</v>
      </c>
    </row>
    <row r="581" spans="1:10" x14ac:dyDescent="0.3">
      <c r="A581" s="123" t="s">
        <v>1113</v>
      </c>
      <c r="B581" s="124">
        <v>45323</v>
      </c>
      <c r="C581" s="139" t="s">
        <v>70</v>
      </c>
      <c r="D581" s="146">
        <v>1081316</v>
      </c>
      <c r="E581" s="143" t="s">
        <v>335</v>
      </c>
      <c r="F581" s="147">
        <v>3800</v>
      </c>
      <c r="G581" s="146" t="s">
        <v>1207</v>
      </c>
      <c r="H581" s="139" t="s">
        <v>1051</v>
      </c>
      <c r="I581" s="142" t="s">
        <v>75</v>
      </c>
      <c r="J581" s="203" t="str">
        <f>+_xlfn.XLOOKUP(Tabla1[[#This Row],[COD. COLABORADOR]],'[1]Reg_PJ_IP (Bruto)'!$A:$A,'[1]Reg_PJ_IP (Bruto)'!$BL:$BL)</f>
        <v>ACREDITADA</v>
      </c>
    </row>
    <row r="582" spans="1:10" x14ac:dyDescent="0.3">
      <c r="A582" s="123" t="s">
        <v>1113</v>
      </c>
      <c r="B582" s="124">
        <v>45323</v>
      </c>
      <c r="C582" s="139" t="s">
        <v>70</v>
      </c>
      <c r="D582" s="146">
        <v>1081139</v>
      </c>
      <c r="E582" s="147" t="s">
        <v>338</v>
      </c>
      <c r="F582" s="147">
        <v>6100</v>
      </c>
      <c r="G582" s="146" t="s">
        <v>1061</v>
      </c>
      <c r="H582" s="139" t="s">
        <v>1045</v>
      </c>
      <c r="I582" s="142" t="s">
        <v>75</v>
      </c>
      <c r="J582" s="203" t="str">
        <f>+_xlfn.XLOOKUP(Tabla1[[#This Row],[COD. COLABORADOR]],'[1]Reg_PJ_IP (Bruto)'!$A:$A,'[1]Reg_PJ_IP (Bruto)'!$BL:$BL)</f>
        <v>ACREDITADA</v>
      </c>
    </row>
    <row r="583" spans="1:10" x14ac:dyDescent="0.3">
      <c r="A583" s="125" t="s">
        <v>1113</v>
      </c>
      <c r="B583" s="124">
        <v>45323</v>
      </c>
      <c r="C583" s="139" t="s">
        <v>70</v>
      </c>
      <c r="D583" s="146">
        <v>1081300</v>
      </c>
      <c r="E583" s="147" t="s">
        <v>336</v>
      </c>
      <c r="F583" s="147">
        <v>8017</v>
      </c>
      <c r="G583" s="146" t="s">
        <v>337</v>
      </c>
      <c r="H583" s="139" t="s">
        <v>1046</v>
      </c>
      <c r="I583" s="142" t="s">
        <v>75</v>
      </c>
      <c r="J583" s="203" t="str">
        <f>+_xlfn.XLOOKUP(Tabla1[[#This Row],[COD. COLABORADOR]],'[1]Reg_PJ_IP (Bruto)'!$A:$A,'[1]Reg_PJ_IP (Bruto)'!$BL:$BL)</f>
        <v>ACREDITADA</v>
      </c>
    </row>
    <row r="584" spans="1:10" x14ac:dyDescent="0.3">
      <c r="A584" s="125" t="s">
        <v>1113</v>
      </c>
      <c r="B584" s="124">
        <v>45362</v>
      </c>
      <c r="C584" s="139" t="s">
        <v>70</v>
      </c>
      <c r="D584" s="146">
        <v>1081207</v>
      </c>
      <c r="E584" s="143" t="s">
        <v>1472</v>
      </c>
      <c r="F584" s="147">
        <v>3800</v>
      </c>
      <c r="G584" s="146" t="s">
        <v>1207</v>
      </c>
      <c r="H584" s="139" t="s">
        <v>1046</v>
      </c>
      <c r="I584" s="142" t="s">
        <v>75</v>
      </c>
      <c r="J584" s="203" t="str">
        <f>+_xlfn.XLOOKUP(Tabla1[[#This Row],[COD. COLABORADOR]],'[1]Reg_PJ_IP (Bruto)'!$A:$A,'[1]Reg_PJ_IP (Bruto)'!$BL:$BL)</f>
        <v>ACREDITADA</v>
      </c>
    </row>
    <row r="585" spans="1:10" x14ac:dyDescent="0.3">
      <c r="A585" s="125" t="s">
        <v>1113</v>
      </c>
      <c r="B585" s="124">
        <v>45362</v>
      </c>
      <c r="C585" s="139" t="s">
        <v>70</v>
      </c>
      <c r="D585" s="186">
        <v>1081205</v>
      </c>
      <c r="E585" s="147" t="s">
        <v>143</v>
      </c>
      <c r="F585" s="147">
        <v>6100</v>
      </c>
      <c r="G585" s="146" t="s">
        <v>1061</v>
      </c>
      <c r="H585" s="139" t="s">
        <v>1046</v>
      </c>
      <c r="I585" s="142" t="s">
        <v>75</v>
      </c>
      <c r="J585" s="203" t="str">
        <f>+_xlfn.XLOOKUP(Tabla1[[#This Row],[COD. COLABORADOR]],'[1]Reg_PJ_IP (Bruto)'!$A:$A,'[1]Reg_PJ_IP (Bruto)'!$BL:$BL)</f>
        <v>ACREDITADA</v>
      </c>
    </row>
    <row r="586" spans="1:10" x14ac:dyDescent="0.3">
      <c r="A586" s="123" t="s">
        <v>1113</v>
      </c>
      <c r="B586" s="124">
        <v>45364</v>
      </c>
      <c r="C586" s="139" t="s">
        <v>70</v>
      </c>
      <c r="D586" s="186">
        <v>1081347</v>
      </c>
      <c r="E586" s="147" t="s">
        <v>339</v>
      </c>
      <c r="F586" s="147">
        <v>2450</v>
      </c>
      <c r="G586" s="146" t="s">
        <v>1212</v>
      </c>
      <c r="H586" s="139" t="s">
        <v>1046</v>
      </c>
      <c r="I586" s="142" t="s">
        <v>75</v>
      </c>
      <c r="J586" s="203" t="str">
        <f>+_xlfn.XLOOKUP(Tabla1[[#This Row],[COD. COLABORADOR]],'[1]Reg_PJ_IP (Bruto)'!$A:$A,'[1]Reg_PJ_IP (Bruto)'!$BL:$BL)</f>
        <v>ACREDITADA</v>
      </c>
    </row>
    <row r="587" spans="1:10" x14ac:dyDescent="0.3">
      <c r="A587" s="123" t="s">
        <v>1113</v>
      </c>
      <c r="B587" s="124">
        <v>45373</v>
      </c>
      <c r="C587" s="139" t="s">
        <v>70</v>
      </c>
      <c r="D587" s="186">
        <v>1081313</v>
      </c>
      <c r="E587" s="143" t="s">
        <v>341</v>
      </c>
      <c r="F587" s="147">
        <v>3800</v>
      </c>
      <c r="G587" s="146" t="s">
        <v>1207</v>
      </c>
      <c r="H587" s="139" t="s">
        <v>1051</v>
      </c>
      <c r="I587" s="142" t="s">
        <v>75</v>
      </c>
      <c r="J587" s="203" t="str">
        <f>+_xlfn.XLOOKUP(Tabla1[[#This Row],[COD. COLABORADOR]],'[1]Reg_PJ_IP (Bruto)'!$A:$A,'[1]Reg_PJ_IP (Bruto)'!$BL:$BL)</f>
        <v>ACREDITADA</v>
      </c>
    </row>
    <row r="588" spans="1:10" x14ac:dyDescent="0.3">
      <c r="A588" s="123" t="s">
        <v>1113</v>
      </c>
      <c r="B588" s="124">
        <v>45373</v>
      </c>
      <c r="C588" s="139" t="s">
        <v>70</v>
      </c>
      <c r="D588" s="186">
        <v>1081318</v>
      </c>
      <c r="E588" s="143" t="s">
        <v>342</v>
      </c>
      <c r="F588" s="147">
        <v>3800</v>
      </c>
      <c r="G588" s="146" t="s">
        <v>1207</v>
      </c>
      <c r="H588" s="139" t="s">
        <v>1051</v>
      </c>
      <c r="I588" s="142" t="s">
        <v>75</v>
      </c>
      <c r="J588" s="203" t="str">
        <f>+_xlfn.XLOOKUP(Tabla1[[#This Row],[COD. COLABORADOR]],'[1]Reg_PJ_IP (Bruto)'!$A:$A,'[1]Reg_PJ_IP (Bruto)'!$BL:$BL)</f>
        <v>ACREDITADA</v>
      </c>
    </row>
    <row r="589" spans="1:10" x14ac:dyDescent="0.3">
      <c r="A589" s="123" t="s">
        <v>1113</v>
      </c>
      <c r="B589" s="124">
        <v>45373</v>
      </c>
      <c r="C589" s="139" t="s">
        <v>70</v>
      </c>
      <c r="D589" s="186">
        <v>1081295</v>
      </c>
      <c r="E589" s="143" t="s">
        <v>340</v>
      </c>
      <c r="F589" s="147">
        <v>6570</v>
      </c>
      <c r="G589" s="146" t="s">
        <v>1445</v>
      </c>
      <c r="H589" s="139" t="s">
        <v>1052</v>
      </c>
      <c r="I589" s="142" t="s">
        <v>75</v>
      </c>
      <c r="J589" s="203" t="str">
        <f>+_xlfn.XLOOKUP(Tabla1[[#This Row],[COD. COLABORADOR]],'[1]Reg_PJ_IP (Bruto)'!$A:$A,'[1]Reg_PJ_IP (Bruto)'!$BL:$BL)</f>
        <v>ACREDITADA</v>
      </c>
    </row>
    <row r="590" spans="1:10" x14ac:dyDescent="0.3">
      <c r="A590" s="123" t="s">
        <v>1113</v>
      </c>
      <c r="B590" s="124">
        <v>45386</v>
      </c>
      <c r="C590" s="139" t="s">
        <v>70</v>
      </c>
      <c r="D590" s="186">
        <v>1081279</v>
      </c>
      <c r="E590" s="143" t="s">
        <v>1473</v>
      </c>
      <c r="F590" s="147">
        <v>6866</v>
      </c>
      <c r="G590" s="146" t="s">
        <v>1209</v>
      </c>
      <c r="H590" s="139" t="s">
        <v>1047</v>
      </c>
      <c r="I590" s="142" t="s">
        <v>75</v>
      </c>
      <c r="J590" s="203" t="str">
        <f>+_xlfn.XLOOKUP(Tabla1[[#This Row],[COD. COLABORADOR]],'[1]Reg_PJ_IP (Bruto)'!$A:$A,'[1]Reg_PJ_IP (Bruto)'!$BL:$BL)</f>
        <v>ACREDITADA</v>
      </c>
    </row>
    <row r="591" spans="1:10" x14ac:dyDescent="0.3">
      <c r="A591" s="123" t="s">
        <v>1113</v>
      </c>
      <c r="B591" s="124">
        <v>45387</v>
      </c>
      <c r="C591" s="139" t="s">
        <v>70</v>
      </c>
      <c r="D591" s="186">
        <v>1081232</v>
      </c>
      <c r="E591" s="143" t="s">
        <v>1474</v>
      </c>
      <c r="F591" s="147">
        <v>1050</v>
      </c>
      <c r="G591" s="146" t="s">
        <v>322</v>
      </c>
      <c r="H591" s="139" t="s">
        <v>1046</v>
      </c>
      <c r="I591" s="142" t="s">
        <v>74</v>
      </c>
      <c r="J591" s="203" t="str">
        <f>+_xlfn.XLOOKUP(Tabla1[[#This Row],[COD. COLABORADOR]],'[1]Reg_PJ_IP (Bruto)'!$A:$A,'[1]Reg_PJ_IP (Bruto)'!$BL:$BL)</f>
        <v>ACREDITADA</v>
      </c>
    </row>
    <row r="592" spans="1:10" x14ac:dyDescent="0.3">
      <c r="A592" s="123" t="s">
        <v>1113</v>
      </c>
      <c r="B592" s="124">
        <v>45387</v>
      </c>
      <c r="C592" s="139" t="s">
        <v>70</v>
      </c>
      <c r="D592" s="186">
        <v>1081274</v>
      </c>
      <c r="E592" s="143" t="s">
        <v>343</v>
      </c>
      <c r="F592" s="184">
        <v>7473</v>
      </c>
      <c r="G592" s="146" t="s">
        <v>1173</v>
      </c>
      <c r="H592" s="139" t="s">
        <v>1047</v>
      </c>
      <c r="I592" s="142" t="s">
        <v>74</v>
      </c>
      <c r="J592" s="203" t="str">
        <f>+_xlfn.XLOOKUP(Tabla1[[#This Row],[COD. COLABORADOR]],'[1]Reg_PJ_IP (Bruto)'!$A:$A,'[1]Reg_PJ_IP (Bruto)'!$BL:$BL)</f>
        <v>ACREDITADA</v>
      </c>
    </row>
    <row r="593" spans="1:10" x14ac:dyDescent="0.3">
      <c r="A593" s="123" t="s">
        <v>1113</v>
      </c>
      <c r="B593" s="124">
        <v>45404</v>
      </c>
      <c r="C593" s="139" t="s">
        <v>70</v>
      </c>
      <c r="D593" s="186">
        <v>1081224</v>
      </c>
      <c r="E593" s="147" t="s">
        <v>344</v>
      </c>
      <c r="F593" s="141">
        <v>7644</v>
      </c>
      <c r="G593" s="140" t="s">
        <v>1210</v>
      </c>
      <c r="H593" s="139" t="s">
        <v>1046</v>
      </c>
      <c r="I593" s="142" t="s">
        <v>74</v>
      </c>
      <c r="J593" s="203" t="str">
        <f>+_xlfn.XLOOKUP(Tabla1[[#This Row],[COD. COLABORADOR]],'[1]Reg_PJ_IP (Bruto)'!$A:$A,'[1]Reg_PJ_IP (Bruto)'!$BL:$BL)</f>
        <v>ACREDITADA</v>
      </c>
    </row>
    <row r="594" spans="1:10" x14ac:dyDescent="0.3">
      <c r="A594" s="123" t="s">
        <v>1113</v>
      </c>
      <c r="B594" s="126">
        <v>45404</v>
      </c>
      <c r="C594" s="139" t="s">
        <v>70</v>
      </c>
      <c r="D594" s="186">
        <v>1081226</v>
      </c>
      <c r="E594" s="146" t="s">
        <v>98</v>
      </c>
      <c r="F594" s="140">
        <v>7644</v>
      </c>
      <c r="G594" s="140" t="s">
        <v>1210</v>
      </c>
      <c r="H594" s="139" t="s">
        <v>1046</v>
      </c>
      <c r="I594" s="142" t="s">
        <v>74</v>
      </c>
      <c r="J594" s="203" t="str">
        <f>+_xlfn.XLOOKUP(Tabla1[[#This Row],[COD. COLABORADOR]],'[1]Reg_PJ_IP (Bruto)'!$A:$A,'[1]Reg_PJ_IP (Bruto)'!$BL:$BL)</f>
        <v>ACREDITADA</v>
      </c>
    </row>
    <row r="595" spans="1:10" x14ac:dyDescent="0.3">
      <c r="A595" s="123" t="s">
        <v>1113</v>
      </c>
      <c r="B595" s="124">
        <v>45413</v>
      </c>
      <c r="C595" s="139" t="s">
        <v>70</v>
      </c>
      <c r="D595" s="186">
        <v>1081168</v>
      </c>
      <c r="E595" s="147" t="s">
        <v>1475</v>
      </c>
      <c r="F595" s="141">
        <v>6979</v>
      </c>
      <c r="G595" s="140" t="s">
        <v>1168</v>
      </c>
      <c r="H595" s="139" t="s">
        <v>1052</v>
      </c>
      <c r="I595" s="142" t="s">
        <v>75</v>
      </c>
      <c r="J595" s="203" t="str">
        <f>+_xlfn.XLOOKUP(Tabla1[[#This Row],[COD. COLABORADOR]],'[1]Reg_PJ_IP (Bruto)'!$A:$A,'[1]Reg_PJ_IP (Bruto)'!$BL:$BL)</f>
        <v>ACREDITADA</v>
      </c>
    </row>
    <row r="596" spans="1:10" x14ac:dyDescent="0.3">
      <c r="A596" s="123" t="s">
        <v>1113</v>
      </c>
      <c r="B596" s="126">
        <v>45418</v>
      </c>
      <c r="C596" s="139" t="s">
        <v>70</v>
      </c>
      <c r="D596" s="146">
        <v>1081159</v>
      </c>
      <c r="E596" s="146" t="s">
        <v>1455</v>
      </c>
      <c r="F596" s="140">
        <v>6902</v>
      </c>
      <c r="G596" s="140" t="s">
        <v>1431</v>
      </c>
      <c r="H596" s="139" t="s">
        <v>1047</v>
      </c>
      <c r="I596" s="142" t="s">
        <v>75</v>
      </c>
      <c r="J596" s="203" t="str">
        <f>+_xlfn.XLOOKUP(Tabla1[[#This Row],[COD. COLABORADOR]],'[1]Reg_PJ_IP (Bruto)'!$A:$A,'[1]Reg_PJ_IP (Bruto)'!$BL:$BL)</f>
        <v>ACREDITADA</v>
      </c>
    </row>
    <row r="597" spans="1:10" x14ac:dyDescent="0.3">
      <c r="A597" s="123" t="s">
        <v>1113</v>
      </c>
      <c r="B597" s="126">
        <v>45426</v>
      </c>
      <c r="C597" s="139" t="s">
        <v>70</v>
      </c>
      <c r="D597" s="146">
        <v>1081153</v>
      </c>
      <c r="E597" s="146" t="s">
        <v>144</v>
      </c>
      <c r="F597" s="140">
        <v>6943</v>
      </c>
      <c r="G597" s="140" t="s">
        <v>1462</v>
      </c>
      <c r="H597" s="139" t="s">
        <v>1045</v>
      </c>
      <c r="I597" s="142" t="s">
        <v>74</v>
      </c>
      <c r="J597" s="203" t="str">
        <f>+_xlfn.XLOOKUP(Tabla1[[#This Row],[COD. COLABORADOR]],'[1]Reg_PJ_IP (Bruto)'!$A:$A,'[1]Reg_PJ_IP (Bruto)'!$BL:$BL)</f>
        <v>ACREDITADA</v>
      </c>
    </row>
    <row r="598" spans="1:10" x14ac:dyDescent="0.3">
      <c r="A598" s="123" t="s">
        <v>1113</v>
      </c>
      <c r="B598" s="126">
        <v>45434</v>
      </c>
      <c r="C598" s="139" t="s">
        <v>70</v>
      </c>
      <c r="D598" s="146">
        <v>1081344</v>
      </c>
      <c r="E598" s="139" t="s">
        <v>145</v>
      </c>
      <c r="F598" s="140">
        <v>8045</v>
      </c>
      <c r="G598" s="140" t="s">
        <v>1193</v>
      </c>
      <c r="H598" s="139" t="s">
        <v>1059</v>
      </c>
      <c r="I598" s="142" t="s">
        <v>74</v>
      </c>
      <c r="J598" s="203" t="str">
        <f>+_xlfn.XLOOKUP(Tabla1[[#This Row],[COD. COLABORADOR]],'[1]Reg_PJ_IP (Bruto)'!$A:$A,'[1]Reg_PJ_IP (Bruto)'!$BL:$BL)</f>
        <v>ACREDITADA</v>
      </c>
    </row>
    <row r="599" spans="1:10" x14ac:dyDescent="0.3">
      <c r="A599" s="123" t="s">
        <v>1113</v>
      </c>
      <c r="B599" s="126">
        <v>45449</v>
      </c>
      <c r="C599" s="139" t="s">
        <v>70</v>
      </c>
      <c r="D599" s="146">
        <v>1081325</v>
      </c>
      <c r="E599" s="146" t="s">
        <v>106</v>
      </c>
      <c r="F599" s="140">
        <v>8045</v>
      </c>
      <c r="G599" s="140" t="s">
        <v>1193</v>
      </c>
      <c r="H599" s="139" t="s">
        <v>1059</v>
      </c>
      <c r="I599" s="142" t="s">
        <v>74</v>
      </c>
      <c r="J599" s="203" t="str">
        <f>+_xlfn.XLOOKUP(Tabla1[[#This Row],[COD. COLABORADOR]],'[1]Reg_PJ_IP (Bruto)'!$A:$A,'[1]Reg_PJ_IP (Bruto)'!$BL:$BL)</f>
        <v>ACREDITADA</v>
      </c>
    </row>
    <row r="600" spans="1:10" x14ac:dyDescent="0.3">
      <c r="A600" s="123" t="s">
        <v>1113</v>
      </c>
      <c r="B600" s="124">
        <v>45449</v>
      </c>
      <c r="C600" s="139" t="s">
        <v>70</v>
      </c>
      <c r="D600" s="186">
        <v>1081345</v>
      </c>
      <c r="E600" s="147" t="s">
        <v>1476</v>
      </c>
      <c r="F600" s="147">
        <v>8045</v>
      </c>
      <c r="G600" s="146" t="s">
        <v>1193</v>
      </c>
      <c r="H600" s="139" t="s">
        <v>1059</v>
      </c>
      <c r="I600" s="142" t="s">
        <v>74</v>
      </c>
      <c r="J600" s="203" t="str">
        <f>+_xlfn.XLOOKUP(Tabla1[[#This Row],[COD. COLABORADOR]],'[1]Reg_PJ_IP (Bruto)'!$A:$A,'[1]Reg_PJ_IP (Bruto)'!$BL:$BL)</f>
        <v>ACREDITADA</v>
      </c>
    </row>
    <row r="601" spans="1:10" x14ac:dyDescent="0.3">
      <c r="A601" s="123" t="s">
        <v>1113</v>
      </c>
      <c r="B601" s="124">
        <v>45449</v>
      </c>
      <c r="C601" s="139" t="s">
        <v>70</v>
      </c>
      <c r="D601" s="186">
        <v>1081343</v>
      </c>
      <c r="E601" s="147" t="s">
        <v>107</v>
      </c>
      <c r="F601" s="147">
        <v>8045</v>
      </c>
      <c r="G601" s="146" t="s">
        <v>1193</v>
      </c>
      <c r="H601" s="139" t="s">
        <v>1059</v>
      </c>
      <c r="I601" s="142" t="s">
        <v>74</v>
      </c>
      <c r="J601" s="203" t="str">
        <f>+_xlfn.XLOOKUP(Tabla1[[#This Row],[COD. COLABORADOR]],'[1]Reg_PJ_IP (Bruto)'!$A:$A,'[1]Reg_PJ_IP (Bruto)'!$BL:$BL)</f>
        <v>ACREDITADA</v>
      </c>
    </row>
    <row r="602" spans="1:10" x14ac:dyDescent="0.3">
      <c r="A602" s="123" t="s">
        <v>1113</v>
      </c>
      <c r="B602" s="124">
        <v>45462</v>
      </c>
      <c r="C602" s="139" t="s">
        <v>70</v>
      </c>
      <c r="D602" s="146">
        <v>1081207</v>
      </c>
      <c r="E602" s="147" t="s">
        <v>1472</v>
      </c>
      <c r="F602" s="147">
        <v>3800</v>
      </c>
      <c r="G602" s="146" t="s">
        <v>1207</v>
      </c>
      <c r="H602" s="139" t="s">
        <v>1046</v>
      </c>
      <c r="I602" s="142" t="s">
        <v>75</v>
      </c>
      <c r="J602" s="203" t="str">
        <f>+_xlfn.XLOOKUP(Tabla1[[#This Row],[COD. COLABORADOR]],'[1]Reg_PJ_IP (Bruto)'!$A:$A,'[1]Reg_PJ_IP (Bruto)'!$BL:$BL)</f>
        <v>ACREDITADA</v>
      </c>
    </row>
    <row r="603" spans="1:10" x14ac:dyDescent="0.3">
      <c r="A603" s="123" t="s">
        <v>1113</v>
      </c>
      <c r="B603" s="124">
        <v>45481</v>
      </c>
      <c r="C603" s="139" t="s">
        <v>69</v>
      </c>
      <c r="D603" s="146">
        <v>1081264</v>
      </c>
      <c r="E603" s="147" t="s">
        <v>1469</v>
      </c>
      <c r="F603" s="147">
        <v>1050</v>
      </c>
      <c r="G603" s="146" t="s">
        <v>322</v>
      </c>
      <c r="H603" s="139" t="s">
        <v>1046</v>
      </c>
      <c r="I603" s="142" t="s">
        <v>75</v>
      </c>
      <c r="J603" s="203" t="str">
        <f>+_xlfn.XLOOKUP(Tabla1[[#This Row],[COD. COLABORADOR]],'[1]Reg_PJ_IP (Bruto)'!$A:$A,'[1]Reg_PJ_IP (Bruto)'!$BL:$BL)</f>
        <v>ACREDITADA</v>
      </c>
    </row>
    <row r="604" spans="1:10" x14ac:dyDescent="0.3">
      <c r="A604" s="123" t="s">
        <v>1113</v>
      </c>
      <c r="B604" s="126">
        <v>45481</v>
      </c>
      <c r="C604" s="139" t="s">
        <v>69</v>
      </c>
      <c r="D604" s="186">
        <v>1081330</v>
      </c>
      <c r="E604" s="146" t="s">
        <v>1208</v>
      </c>
      <c r="F604" s="186">
        <v>6866</v>
      </c>
      <c r="G604" s="146" t="s">
        <v>1209</v>
      </c>
      <c r="H604" s="139" t="s">
        <v>1044</v>
      </c>
      <c r="I604" s="142" t="s">
        <v>75</v>
      </c>
      <c r="J604" s="203" t="str">
        <f>+_xlfn.XLOOKUP(Tabla1[[#This Row],[COD. COLABORADOR]],'[1]Reg_PJ_IP (Bruto)'!$A:$A,'[1]Reg_PJ_IP (Bruto)'!$BL:$BL)</f>
        <v>ACREDITADA</v>
      </c>
    </row>
    <row r="605" spans="1:10" x14ac:dyDescent="0.3">
      <c r="A605" s="123" t="s">
        <v>1113</v>
      </c>
      <c r="B605" s="126">
        <v>45481</v>
      </c>
      <c r="C605" s="139" t="s">
        <v>70</v>
      </c>
      <c r="D605" s="186">
        <v>1081297</v>
      </c>
      <c r="E605" s="140" t="s">
        <v>817</v>
      </c>
      <c r="F605" s="186">
        <v>6943</v>
      </c>
      <c r="G605" s="146" t="s">
        <v>1462</v>
      </c>
      <c r="H605" s="139" t="s">
        <v>1051</v>
      </c>
      <c r="I605" s="142" t="s">
        <v>75</v>
      </c>
      <c r="J605" s="203" t="str">
        <f>+_xlfn.XLOOKUP(Tabla1[[#This Row],[COD. COLABORADOR]],'[1]Reg_PJ_IP (Bruto)'!$A:$A,'[1]Reg_PJ_IP (Bruto)'!$BL:$BL)</f>
        <v>ACREDITADA</v>
      </c>
    </row>
    <row r="606" spans="1:10" x14ac:dyDescent="0.3">
      <c r="A606" s="123" t="s">
        <v>1113</v>
      </c>
      <c r="B606" s="124">
        <v>45481</v>
      </c>
      <c r="C606" s="139" t="s">
        <v>69</v>
      </c>
      <c r="D606" s="146">
        <v>1081275</v>
      </c>
      <c r="E606" s="147" t="s">
        <v>1477</v>
      </c>
      <c r="F606" s="147">
        <v>7473</v>
      </c>
      <c r="G606" s="146" t="s">
        <v>1173</v>
      </c>
      <c r="H606" s="139" t="s">
        <v>1047</v>
      </c>
      <c r="I606" s="142" t="s">
        <v>75</v>
      </c>
      <c r="J606" s="203" t="str">
        <f>+_xlfn.XLOOKUP(Tabla1[[#This Row],[COD. COLABORADOR]],'[1]Reg_PJ_IP (Bruto)'!$A:$A,'[1]Reg_PJ_IP (Bruto)'!$BL:$BL)</f>
        <v>ACREDITADA</v>
      </c>
    </row>
    <row r="607" spans="1:10" x14ac:dyDescent="0.3">
      <c r="A607" s="123" t="s">
        <v>1113</v>
      </c>
      <c r="B607" s="124">
        <v>45505</v>
      </c>
      <c r="C607" s="139" t="s">
        <v>70</v>
      </c>
      <c r="D607" s="186">
        <v>1081327</v>
      </c>
      <c r="E607" s="141" t="s">
        <v>345</v>
      </c>
      <c r="F607" s="147">
        <v>7726</v>
      </c>
      <c r="G607" s="146" t="s">
        <v>87</v>
      </c>
      <c r="H607" s="139" t="s">
        <v>1059</v>
      </c>
      <c r="I607" s="142" t="s">
        <v>74</v>
      </c>
      <c r="J607" s="203" t="str">
        <f>+_xlfn.XLOOKUP(Tabla1[[#This Row],[COD. COLABORADOR]],'[1]Reg_PJ_IP (Bruto)'!$A:$A,'[1]Reg_PJ_IP (Bruto)'!$BL:$BL)</f>
        <v>ACREDITADA</v>
      </c>
    </row>
    <row r="608" spans="1:10" x14ac:dyDescent="0.3">
      <c r="A608" s="123" t="s">
        <v>1113</v>
      </c>
      <c r="B608" s="126">
        <v>45523</v>
      </c>
      <c r="C608" s="139" t="s">
        <v>70</v>
      </c>
      <c r="D608" s="186">
        <v>1081278</v>
      </c>
      <c r="E608" s="147" t="s">
        <v>819</v>
      </c>
      <c r="F608" s="146">
        <v>6866</v>
      </c>
      <c r="G608" s="187" t="s">
        <v>1209</v>
      </c>
      <c r="H608" s="187" t="s">
        <v>1047</v>
      </c>
      <c r="I608" s="142" t="s">
        <v>75</v>
      </c>
      <c r="J608" s="203" t="str">
        <f>+_xlfn.XLOOKUP(Tabla1[[#This Row],[COD. COLABORADOR]],'[1]Reg_PJ_IP (Bruto)'!$A:$A,'[1]Reg_PJ_IP (Bruto)'!$BL:$BL)</f>
        <v>ACREDITADA</v>
      </c>
    </row>
    <row r="609" spans="1:10" x14ac:dyDescent="0.3">
      <c r="A609" s="123" t="s">
        <v>1113</v>
      </c>
      <c r="B609" s="126">
        <v>45523</v>
      </c>
      <c r="C609" s="139" t="s">
        <v>70</v>
      </c>
      <c r="D609" s="139">
        <v>1081097</v>
      </c>
      <c r="E609" s="139" t="s">
        <v>688</v>
      </c>
      <c r="F609" s="139">
        <v>7141</v>
      </c>
      <c r="G609" s="139" t="s">
        <v>327</v>
      </c>
      <c r="H609" s="139" t="s">
        <v>1046</v>
      </c>
      <c r="I609" s="142" t="s">
        <v>74</v>
      </c>
      <c r="J609" s="203" t="str">
        <f>+_xlfn.XLOOKUP(Tabla1[[#This Row],[COD. COLABORADOR]],'[1]Reg_PJ_IP (Bruto)'!$A:$A,'[1]Reg_PJ_IP (Bruto)'!$BL:$BL)</f>
        <v>ACREDITADA</v>
      </c>
    </row>
    <row r="610" spans="1:10" x14ac:dyDescent="0.3">
      <c r="A610" s="123" t="s">
        <v>1113</v>
      </c>
      <c r="B610" s="126">
        <v>45523</v>
      </c>
      <c r="C610" s="139" t="s">
        <v>70</v>
      </c>
      <c r="D610" s="140">
        <v>1081277</v>
      </c>
      <c r="E610" s="139" t="s">
        <v>820</v>
      </c>
      <c r="F610" s="140">
        <v>7473</v>
      </c>
      <c r="G610" s="140" t="s">
        <v>1173</v>
      </c>
      <c r="H610" s="139" t="s">
        <v>1047</v>
      </c>
      <c r="I610" s="142" t="s">
        <v>75</v>
      </c>
      <c r="J610" s="203" t="str">
        <f>+_xlfn.XLOOKUP(Tabla1[[#This Row],[COD. COLABORADOR]],'[1]Reg_PJ_IP (Bruto)'!$A:$A,'[1]Reg_PJ_IP (Bruto)'!$BL:$BL)</f>
        <v>ACREDITADA</v>
      </c>
    </row>
    <row r="611" spans="1:10" x14ac:dyDescent="0.3">
      <c r="A611" s="123" t="s">
        <v>1113</v>
      </c>
      <c r="B611" s="126">
        <v>45538</v>
      </c>
      <c r="C611" s="139" t="s">
        <v>69</v>
      </c>
      <c r="D611" s="140">
        <v>1081268</v>
      </c>
      <c r="E611" s="139" t="s">
        <v>346</v>
      </c>
      <c r="F611" s="140">
        <v>3800</v>
      </c>
      <c r="G611" s="140" t="s">
        <v>1207</v>
      </c>
      <c r="H611" s="139" t="s">
        <v>1048</v>
      </c>
      <c r="I611" s="142" t="s">
        <v>75</v>
      </c>
      <c r="J611" s="203" t="str">
        <f>+_xlfn.XLOOKUP(Tabla1[[#This Row],[COD. COLABORADOR]],'[1]Reg_PJ_IP (Bruto)'!$A:$A,'[1]Reg_PJ_IP (Bruto)'!$BL:$BL)</f>
        <v>ACREDITADA</v>
      </c>
    </row>
    <row r="612" spans="1:10" x14ac:dyDescent="0.3">
      <c r="A612" s="123" t="s">
        <v>1113</v>
      </c>
      <c r="B612" s="126">
        <v>45558</v>
      </c>
      <c r="C612" s="139" t="s">
        <v>70</v>
      </c>
      <c r="D612" s="140">
        <v>1081183</v>
      </c>
      <c r="E612" s="141" t="s">
        <v>821</v>
      </c>
      <c r="F612" s="140">
        <v>1800</v>
      </c>
      <c r="G612" s="140" t="s">
        <v>1178</v>
      </c>
      <c r="H612" s="139" t="s">
        <v>1052</v>
      </c>
      <c r="I612" s="142" t="s">
        <v>75</v>
      </c>
      <c r="J612" s="203" t="str">
        <f>+_xlfn.XLOOKUP(Tabla1[[#This Row],[COD. COLABORADOR]],'[1]Reg_PJ_IP (Bruto)'!$A:$A,'[1]Reg_PJ_IP (Bruto)'!$BL:$BL)</f>
        <v>ACREDITADA</v>
      </c>
    </row>
    <row r="613" spans="1:10" x14ac:dyDescent="0.3">
      <c r="A613" s="123" t="s">
        <v>1113</v>
      </c>
      <c r="B613" s="124">
        <v>45558</v>
      </c>
      <c r="C613" s="139" t="s">
        <v>70</v>
      </c>
      <c r="D613" s="140">
        <v>1081280</v>
      </c>
      <c r="E613" s="141" t="s">
        <v>1478</v>
      </c>
      <c r="F613" s="141">
        <v>6866</v>
      </c>
      <c r="G613" s="140" t="s">
        <v>1209</v>
      </c>
      <c r="H613" s="139" t="s">
        <v>1047</v>
      </c>
      <c r="I613" s="142" t="s">
        <v>75</v>
      </c>
      <c r="J613" s="203" t="str">
        <f>+_xlfn.XLOOKUP(Tabla1[[#This Row],[COD. COLABORADOR]],'[1]Reg_PJ_IP (Bruto)'!$A:$A,'[1]Reg_PJ_IP (Bruto)'!$BL:$BL)</f>
        <v>ACREDITADA</v>
      </c>
    </row>
    <row r="614" spans="1:10" x14ac:dyDescent="0.3">
      <c r="A614" s="123" t="s">
        <v>1113</v>
      </c>
      <c r="B614" s="124">
        <v>45574</v>
      </c>
      <c r="C614" s="139" t="s">
        <v>70</v>
      </c>
      <c r="D614" s="188">
        <v>1081209</v>
      </c>
      <c r="E614" s="143" t="s">
        <v>347</v>
      </c>
      <c r="F614" s="143">
        <v>6866</v>
      </c>
      <c r="G614" s="189" t="s">
        <v>1209</v>
      </c>
      <c r="H614" s="139" t="s">
        <v>1047</v>
      </c>
      <c r="I614" s="142" t="s">
        <v>74</v>
      </c>
      <c r="J614" s="203" t="str">
        <f>+_xlfn.XLOOKUP(Tabla1[[#This Row],[COD. COLABORADOR]],'[1]Reg_PJ_IP (Bruto)'!$A:$A,'[1]Reg_PJ_IP (Bruto)'!$BL:$BL)</f>
        <v>ACREDITADA</v>
      </c>
    </row>
    <row r="615" spans="1:10" x14ac:dyDescent="0.3">
      <c r="A615" s="123" t="s">
        <v>1113</v>
      </c>
      <c r="B615" s="124">
        <v>45574</v>
      </c>
      <c r="C615" s="139" t="s">
        <v>70</v>
      </c>
      <c r="D615" s="186">
        <v>1081335</v>
      </c>
      <c r="E615" s="141" t="s">
        <v>1479</v>
      </c>
      <c r="F615" s="147">
        <v>7729</v>
      </c>
      <c r="G615" s="187" t="s">
        <v>206</v>
      </c>
      <c r="H615" s="139" t="s">
        <v>1059</v>
      </c>
      <c r="I615" s="142" t="s">
        <v>75</v>
      </c>
      <c r="J615" s="203" t="str">
        <f>+_xlfn.XLOOKUP(Tabla1[[#This Row],[COD. COLABORADOR]],'[1]Reg_PJ_IP (Bruto)'!$A:$A,'[1]Reg_PJ_IP (Bruto)'!$BL:$BL)</f>
        <v>ACREDITADA</v>
      </c>
    </row>
    <row r="616" spans="1:10" x14ac:dyDescent="0.3">
      <c r="A616" s="123" t="s">
        <v>1113</v>
      </c>
      <c r="B616" s="126">
        <v>45586</v>
      </c>
      <c r="C616" s="139" t="s">
        <v>70</v>
      </c>
      <c r="D616" s="186">
        <v>1081211</v>
      </c>
      <c r="E616" s="141" t="s">
        <v>326</v>
      </c>
      <c r="F616" s="146">
        <v>7141</v>
      </c>
      <c r="G616" s="187" t="s">
        <v>327</v>
      </c>
      <c r="H616" s="139" t="s">
        <v>1046</v>
      </c>
      <c r="I616" s="142" t="s">
        <v>75</v>
      </c>
      <c r="J616" s="203" t="str">
        <f>+_xlfn.XLOOKUP(Tabla1[[#This Row],[COD. COLABORADOR]],'[1]Reg_PJ_IP (Bruto)'!$A:$A,'[1]Reg_PJ_IP (Bruto)'!$BL:$BL)</f>
        <v>ACREDITADA</v>
      </c>
    </row>
    <row r="617" spans="1:10" x14ac:dyDescent="0.3">
      <c r="A617" s="123" t="s">
        <v>1113</v>
      </c>
      <c r="B617" s="124">
        <v>45590</v>
      </c>
      <c r="C617" s="139" t="s">
        <v>70</v>
      </c>
      <c r="D617" s="186">
        <v>1081157</v>
      </c>
      <c r="E617" s="141" t="s">
        <v>1465</v>
      </c>
      <c r="F617" s="147">
        <v>6902</v>
      </c>
      <c r="G617" s="187" t="s">
        <v>1431</v>
      </c>
      <c r="H617" s="139" t="s">
        <v>1047</v>
      </c>
      <c r="I617" s="142" t="s">
        <v>75</v>
      </c>
      <c r="J617" s="203" t="str">
        <f>+_xlfn.XLOOKUP(Tabla1[[#This Row],[COD. COLABORADOR]],'[1]Reg_PJ_IP (Bruto)'!$A:$A,'[1]Reg_PJ_IP (Bruto)'!$BL:$BL)</f>
        <v>ACREDITADA</v>
      </c>
    </row>
    <row r="618" spans="1:10" x14ac:dyDescent="0.3">
      <c r="A618" s="123" t="s">
        <v>1113</v>
      </c>
      <c r="B618" s="124">
        <v>45590</v>
      </c>
      <c r="C618" s="139" t="s">
        <v>70</v>
      </c>
      <c r="D618" s="186">
        <v>1081239</v>
      </c>
      <c r="E618" s="143" t="s">
        <v>1464</v>
      </c>
      <c r="F618" s="147">
        <v>6902</v>
      </c>
      <c r="G618" s="187" t="s">
        <v>1431</v>
      </c>
      <c r="H618" s="139" t="s">
        <v>1047</v>
      </c>
      <c r="I618" s="142" t="s">
        <v>74</v>
      </c>
      <c r="J618" s="203" t="str">
        <f>+_xlfn.XLOOKUP(Tabla1[[#This Row],[COD. COLABORADOR]],'[1]Reg_PJ_IP (Bruto)'!$A:$A,'[1]Reg_PJ_IP (Bruto)'!$BL:$BL)</f>
        <v>ACREDITADA</v>
      </c>
    </row>
    <row r="619" spans="1:10" x14ac:dyDescent="0.3">
      <c r="A619" s="123" t="s">
        <v>1113</v>
      </c>
      <c r="B619" s="124">
        <v>45597</v>
      </c>
      <c r="C619" s="139" t="s">
        <v>70</v>
      </c>
      <c r="D619" s="186">
        <v>1081276</v>
      </c>
      <c r="E619" s="143" t="s">
        <v>348</v>
      </c>
      <c r="F619" s="147">
        <v>7473</v>
      </c>
      <c r="G619" s="187" t="s">
        <v>1173</v>
      </c>
      <c r="H619" s="139" t="s">
        <v>1047</v>
      </c>
      <c r="I619" s="142" t="s">
        <v>75</v>
      </c>
      <c r="J619" s="203" t="str">
        <f>+_xlfn.XLOOKUP(Tabla1[[#This Row],[COD. COLABORADOR]],'[1]Reg_PJ_IP (Bruto)'!$A:$A,'[1]Reg_PJ_IP (Bruto)'!$BL:$BL)</f>
        <v>ACREDITADA</v>
      </c>
    </row>
    <row r="620" spans="1:10" x14ac:dyDescent="0.3">
      <c r="A620" s="123" t="s">
        <v>1113</v>
      </c>
      <c r="B620" s="124">
        <v>45597</v>
      </c>
      <c r="C620" s="139" t="s">
        <v>69</v>
      </c>
      <c r="D620" s="186">
        <v>1081337</v>
      </c>
      <c r="E620" s="141" t="s">
        <v>822</v>
      </c>
      <c r="F620" s="147">
        <v>7729</v>
      </c>
      <c r="G620" s="187" t="s">
        <v>206</v>
      </c>
      <c r="H620" s="139" t="s">
        <v>1059</v>
      </c>
      <c r="I620" s="142" t="s">
        <v>75</v>
      </c>
      <c r="J620" s="203" t="str">
        <f>+_xlfn.XLOOKUP(Tabla1[[#This Row],[COD. COLABORADOR]],'[1]Reg_PJ_IP (Bruto)'!$A:$A,'[1]Reg_PJ_IP (Bruto)'!$BL:$BL)</f>
        <v>ACREDITADA</v>
      </c>
    </row>
    <row r="621" spans="1:10" x14ac:dyDescent="0.3">
      <c r="A621" s="123" t="s">
        <v>1113</v>
      </c>
      <c r="B621" s="124">
        <v>45611</v>
      </c>
      <c r="C621" s="139" t="s">
        <v>69</v>
      </c>
      <c r="D621" s="186">
        <v>1081308</v>
      </c>
      <c r="E621" s="141" t="s">
        <v>1453</v>
      </c>
      <c r="F621" s="147">
        <v>6866</v>
      </c>
      <c r="G621" s="187" t="s">
        <v>1209</v>
      </c>
      <c r="H621" s="139" t="s">
        <v>1051</v>
      </c>
      <c r="I621" s="142" t="s">
        <v>75</v>
      </c>
      <c r="J621" s="203" t="str">
        <f>+_xlfn.XLOOKUP(Tabla1[[#This Row],[COD. COLABORADOR]],'[1]Reg_PJ_IP (Bruto)'!$A:$A,'[1]Reg_PJ_IP (Bruto)'!$BL:$BL)</f>
        <v>ACREDITADA</v>
      </c>
    </row>
    <row r="622" spans="1:10" x14ac:dyDescent="0.3">
      <c r="A622" s="123" t="s">
        <v>1113</v>
      </c>
      <c r="B622" s="124">
        <v>45611</v>
      </c>
      <c r="C622" s="139" t="s">
        <v>69</v>
      </c>
      <c r="D622" s="186">
        <v>1081341</v>
      </c>
      <c r="E622" s="141" t="s">
        <v>824</v>
      </c>
      <c r="F622" s="147">
        <v>6902</v>
      </c>
      <c r="G622" s="187" t="s">
        <v>1431</v>
      </c>
      <c r="H622" s="139" t="s">
        <v>1051</v>
      </c>
      <c r="I622" s="142" t="s">
        <v>75</v>
      </c>
      <c r="J622" s="203" t="str">
        <f>+_xlfn.XLOOKUP(Tabla1[[#This Row],[COD. COLABORADOR]],'[1]Reg_PJ_IP (Bruto)'!$A:$A,'[1]Reg_PJ_IP (Bruto)'!$BL:$BL)</f>
        <v>ACREDITADA</v>
      </c>
    </row>
    <row r="623" spans="1:10" x14ac:dyDescent="0.3">
      <c r="A623" s="123" t="s">
        <v>1113</v>
      </c>
      <c r="B623" s="124">
        <v>45611</v>
      </c>
      <c r="C623" s="139" t="s">
        <v>69</v>
      </c>
      <c r="D623" s="186">
        <v>1081169</v>
      </c>
      <c r="E623" s="143" t="s">
        <v>1480</v>
      </c>
      <c r="F623" s="147">
        <v>6911</v>
      </c>
      <c r="G623" s="146" t="s">
        <v>1481</v>
      </c>
      <c r="H623" s="139" t="s">
        <v>1058</v>
      </c>
      <c r="I623" s="142" t="s">
        <v>75</v>
      </c>
      <c r="J623" s="203" t="str">
        <f>+_xlfn.XLOOKUP(Tabla1[[#This Row],[COD. COLABORADOR]],'[1]Reg_PJ_IP (Bruto)'!$A:$A,'[1]Reg_PJ_IP (Bruto)'!$BL:$BL)</f>
        <v>ACREDITADA</v>
      </c>
    </row>
    <row r="624" spans="1:10" x14ac:dyDescent="0.3">
      <c r="A624" s="123" t="s">
        <v>1113</v>
      </c>
      <c r="B624" s="124">
        <v>45611</v>
      </c>
      <c r="C624" s="139" t="s">
        <v>69</v>
      </c>
      <c r="D624" s="186">
        <v>1081363</v>
      </c>
      <c r="E624" s="141" t="s">
        <v>823</v>
      </c>
      <c r="F624" s="147">
        <v>6943</v>
      </c>
      <c r="G624" s="146" t="s">
        <v>1462</v>
      </c>
      <c r="H624" s="140" t="s">
        <v>1060</v>
      </c>
      <c r="I624" s="142" t="s">
        <v>75</v>
      </c>
      <c r="J624" s="203" t="str">
        <f>+_xlfn.XLOOKUP(Tabla1[[#This Row],[COD. COLABORADOR]],'[1]Reg_PJ_IP (Bruto)'!$A:$A,'[1]Reg_PJ_IP (Bruto)'!$BL:$BL)</f>
        <v>ACREDITADA</v>
      </c>
    </row>
    <row r="625" spans="1:10" x14ac:dyDescent="0.3">
      <c r="A625" s="123" t="s">
        <v>1113</v>
      </c>
      <c r="B625" s="126">
        <v>45627</v>
      </c>
      <c r="C625" s="139" t="s">
        <v>70</v>
      </c>
      <c r="D625" s="186">
        <v>1081311</v>
      </c>
      <c r="E625" s="146" t="s">
        <v>825</v>
      </c>
      <c r="F625" s="146">
        <v>3800</v>
      </c>
      <c r="G625" s="147" t="s">
        <v>1207</v>
      </c>
      <c r="H625" s="139" t="s">
        <v>1051</v>
      </c>
      <c r="I625" s="142" t="s">
        <v>75</v>
      </c>
      <c r="J625" s="203" t="str">
        <f>+_xlfn.XLOOKUP(Tabla1[[#This Row],[COD. COLABORADOR]],'[1]Reg_PJ_IP (Bruto)'!$A:$A,'[1]Reg_PJ_IP (Bruto)'!$BL:$BL)</f>
        <v>ACREDITADA</v>
      </c>
    </row>
    <row r="626" spans="1:10" x14ac:dyDescent="0.3">
      <c r="A626" s="123" t="s">
        <v>1113</v>
      </c>
      <c r="B626" s="124">
        <v>45627</v>
      </c>
      <c r="C626" s="139" t="s">
        <v>70</v>
      </c>
      <c r="D626" s="186">
        <v>1081361</v>
      </c>
      <c r="E626" s="147" t="s">
        <v>1482</v>
      </c>
      <c r="F626" s="147">
        <v>6943</v>
      </c>
      <c r="G626" s="146" t="s">
        <v>1462</v>
      </c>
      <c r="H626" s="139" t="s">
        <v>1060</v>
      </c>
      <c r="I626" s="142" t="s">
        <v>75</v>
      </c>
      <c r="J626" s="203" t="str">
        <f>+_xlfn.XLOOKUP(Tabla1[[#This Row],[COD. COLABORADOR]],'[1]Reg_PJ_IP (Bruto)'!$A:$A,'[1]Reg_PJ_IP (Bruto)'!$BL:$BL)</f>
        <v>ACREDITADA</v>
      </c>
    </row>
    <row r="627" spans="1:10" x14ac:dyDescent="0.3">
      <c r="A627" s="123" t="s">
        <v>1113</v>
      </c>
      <c r="B627" s="128">
        <v>45627</v>
      </c>
      <c r="C627" s="139" t="s">
        <v>69</v>
      </c>
      <c r="D627" s="186">
        <v>1081328</v>
      </c>
      <c r="E627" s="143" t="s">
        <v>826</v>
      </c>
      <c r="F627" s="147">
        <v>7726</v>
      </c>
      <c r="G627" s="146" t="s">
        <v>87</v>
      </c>
      <c r="H627" s="139" t="s">
        <v>1059</v>
      </c>
      <c r="I627" s="142" t="s">
        <v>75</v>
      </c>
      <c r="J627" s="203" t="str">
        <f>+_xlfn.XLOOKUP(Tabla1[[#This Row],[COD. COLABORADOR]],'[1]Reg_PJ_IP (Bruto)'!$A:$A,'[1]Reg_PJ_IP (Bruto)'!$BL:$BL)</f>
        <v>ACREDITADA</v>
      </c>
    </row>
    <row r="628" spans="1:10" x14ac:dyDescent="0.3">
      <c r="A628" s="123" t="s">
        <v>1113</v>
      </c>
      <c r="B628" s="126">
        <v>45635</v>
      </c>
      <c r="C628" s="139" t="s">
        <v>70</v>
      </c>
      <c r="D628" s="186">
        <v>1081306</v>
      </c>
      <c r="E628" s="146" t="s">
        <v>349</v>
      </c>
      <c r="F628" s="146">
        <v>6943</v>
      </c>
      <c r="G628" s="146" t="s">
        <v>1462</v>
      </c>
      <c r="H628" s="139" t="s">
        <v>1051</v>
      </c>
      <c r="I628" s="142" t="s">
        <v>75</v>
      </c>
      <c r="J628" s="203" t="str">
        <f>+_xlfn.XLOOKUP(Tabla1[[#This Row],[COD. COLABORADOR]],'[1]Reg_PJ_IP (Bruto)'!$A:$A,'[1]Reg_PJ_IP (Bruto)'!$BL:$BL)</f>
        <v>ACREDITADA</v>
      </c>
    </row>
    <row r="629" spans="1:10" x14ac:dyDescent="0.3">
      <c r="A629" s="123" t="s">
        <v>1113</v>
      </c>
      <c r="B629" s="126">
        <v>45635</v>
      </c>
      <c r="C629" s="139" t="s">
        <v>70</v>
      </c>
      <c r="D629" s="186">
        <v>1081293</v>
      </c>
      <c r="E629" s="147" t="s">
        <v>827</v>
      </c>
      <c r="F629" s="146">
        <v>6943</v>
      </c>
      <c r="G629" s="146" t="s">
        <v>1462</v>
      </c>
      <c r="H629" s="139" t="s">
        <v>1051</v>
      </c>
      <c r="I629" s="142" t="s">
        <v>74</v>
      </c>
      <c r="J629" s="203" t="str">
        <f>+_xlfn.XLOOKUP(Tabla1[[#This Row],[COD. COLABORADOR]],'[1]Reg_PJ_IP (Bruto)'!$A:$A,'[1]Reg_PJ_IP (Bruto)'!$BL:$BL)</f>
        <v>ACREDITADA</v>
      </c>
    </row>
    <row r="630" spans="1:10" x14ac:dyDescent="0.3">
      <c r="A630" s="123" t="s">
        <v>1113</v>
      </c>
      <c r="B630" s="124">
        <v>45652</v>
      </c>
      <c r="C630" s="139" t="s">
        <v>70</v>
      </c>
      <c r="D630" s="190">
        <v>1081312</v>
      </c>
      <c r="E630" s="147" t="s">
        <v>828</v>
      </c>
      <c r="F630" s="191">
        <v>3800</v>
      </c>
      <c r="G630" s="146" t="s">
        <v>1207</v>
      </c>
      <c r="H630" s="140" t="s">
        <v>1051</v>
      </c>
      <c r="I630" s="142" t="s">
        <v>75</v>
      </c>
      <c r="J630" s="203" t="str">
        <f>+_xlfn.XLOOKUP(Tabla1[[#This Row],[COD. COLABORADOR]],'[1]Reg_PJ_IP (Bruto)'!$A:$A,'[1]Reg_PJ_IP (Bruto)'!$BL:$BL)</f>
        <v>ACREDITADA</v>
      </c>
    </row>
    <row r="631" spans="1:10" x14ac:dyDescent="0.3">
      <c r="A631" s="123" t="s">
        <v>1113</v>
      </c>
      <c r="B631" s="126">
        <v>45658</v>
      </c>
      <c r="C631" s="139" t="s">
        <v>70</v>
      </c>
      <c r="D631" s="186">
        <v>1081218</v>
      </c>
      <c r="E631" s="141" t="s">
        <v>1468</v>
      </c>
      <c r="F631" s="146">
        <v>6902</v>
      </c>
      <c r="G631" s="146" t="s">
        <v>1431</v>
      </c>
      <c r="H631" s="139" t="s">
        <v>1047</v>
      </c>
      <c r="I631" s="142" t="s">
        <v>75</v>
      </c>
      <c r="J631" s="203" t="str">
        <f>+_xlfn.XLOOKUP(Tabla1[[#This Row],[COD. COLABORADOR]],'[1]Reg_PJ_IP (Bruto)'!$A:$A,'[1]Reg_PJ_IP (Bruto)'!$BL:$BL)</f>
        <v>ACREDITADA</v>
      </c>
    </row>
    <row r="632" spans="1:10" x14ac:dyDescent="0.3">
      <c r="A632" s="123" t="s">
        <v>1113</v>
      </c>
      <c r="B632" s="132">
        <v>45670</v>
      </c>
      <c r="C632" s="139" t="s">
        <v>70</v>
      </c>
      <c r="D632" s="186">
        <v>1080928</v>
      </c>
      <c r="E632" s="146" t="s">
        <v>325</v>
      </c>
      <c r="F632" s="146">
        <v>6740</v>
      </c>
      <c r="G632" s="146" t="s">
        <v>1211</v>
      </c>
      <c r="H632" s="139" t="s">
        <v>1046</v>
      </c>
      <c r="I632" s="142" t="s">
        <v>75</v>
      </c>
      <c r="J632" s="203" t="str">
        <f>+_xlfn.XLOOKUP(Tabla1[[#This Row],[COD. COLABORADOR]],'[1]Reg_PJ_IP (Bruto)'!$A:$A,'[1]Reg_PJ_IP (Bruto)'!$BL:$BL)</f>
        <v>ACREDITADA</v>
      </c>
    </row>
    <row r="633" spans="1:10" x14ac:dyDescent="0.3">
      <c r="A633" s="123" t="s">
        <v>1113</v>
      </c>
      <c r="B633" s="126">
        <v>45670</v>
      </c>
      <c r="C633" s="139" t="s">
        <v>70</v>
      </c>
      <c r="D633" s="186">
        <v>1080928</v>
      </c>
      <c r="E633" s="143" t="s">
        <v>325</v>
      </c>
      <c r="F633" s="147">
        <v>6740</v>
      </c>
      <c r="G633" s="147" t="s">
        <v>1211</v>
      </c>
      <c r="H633" s="139" t="s">
        <v>1046</v>
      </c>
      <c r="I633" s="142" t="s">
        <v>75</v>
      </c>
      <c r="J633" s="203" t="str">
        <f>+_xlfn.XLOOKUP(Tabla1[[#This Row],[COD. COLABORADOR]],'[1]Reg_PJ_IP (Bruto)'!$A:$A,'[1]Reg_PJ_IP (Bruto)'!$BL:$BL)</f>
        <v>ACREDITADA</v>
      </c>
    </row>
    <row r="634" spans="1:10" x14ac:dyDescent="0.3">
      <c r="A634" s="123" t="s">
        <v>1113</v>
      </c>
      <c r="B634" s="126">
        <v>45670</v>
      </c>
      <c r="C634" s="139" t="s">
        <v>69</v>
      </c>
      <c r="D634" s="186">
        <v>1081241</v>
      </c>
      <c r="E634" s="147" t="s">
        <v>1466</v>
      </c>
      <c r="F634" s="146">
        <v>6902</v>
      </c>
      <c r="G634" s="146" t="s">
        <v>1431</v>
      </c>
      <c r="H634" s="139" t="s">
        <v>1047</v>
      </c>
      <c r="I634" s="142" t="s">
        <v>75</v>
      </c>
      <c r="J634" s="203" t="str">
        <f>+_xlfn.XLOOKUP(Tabla1[[#This Row],[COD. COLABORADOR]],'[1]Reg_PJ_IP (Bruto)'!$A:$A,'[1]Reg_PJ_IP (Bruto)'!$BL:$BL)</f>
        <v>ACREDITADA</v>
      </c>
    </row>
    <row r="635" spans="1:10" x14ac:dyDescent="0.3">
      <c r="A635" s="123" t="s">
        <v>1113</v>
      </c>
      <c r="B635" s="126">
        <v>45670</v>
      </c>
      <c r="C635" s="139" t="s">
        <v>70</v>
      </c>
      <c r="D635" s="146">
        <v>1081215</v>
      </c>
      <c r="E635" s="147" t="s">
        <v>1463</v>
      </c>
      <c r="F635" s="146">
        <v>7160</v>
      </c>
      <c r="G635" s="146" t="s">
        <v>1424</v>
      </c>
      <c r="H635" s="139" t="s">
        <v>1046</v>
      </c>
      <c r="I635" s="142" t="s">
        <v>75</v>
      </c>
      <c r="J635" s="203" t="str">
        <f>+_xlfn.XLOOKUP(Tabla1[[#This Row],[COD. COLABORADOR]],'[1]Reg_PJ_IP (Bruto)'!$A:$A,'[1]Reg_PJ_IP (Bruto)'!$BL:$BL)</f>
        <v>ACREDITADA</v>
      </c>
    </row>
    <row r="636" spans="1:10" x14ac:dyDescent="0.3">
      <c r="A636" s="123" t="s">
        <v>1113</v>
      </c>
      <c r="B636" s="124">
        <v>45684</v>
      </c>
      <c r="C636" s="139" t="s">
        <v>70</v>
      </c>
      <c r="D636" s="146">
        <v>1081181</v>
      </c>
      <c r="E636" s="147" t="s">
        <v>850</v>
      </c>
      <c r="F636" s="147">
        <v>1750</v>
      </c>
      <c r="G636" s="146" t="s">
        <v>162</v>
      </c>
      <c r="H636" s="139" t="s">
        <v>1052</v>
      </c>
      <c r="I636" s="142" t="s">
        <v>74</v>
      </c>
      <c r="J636" s="203" t="str">
        <f>+_xlfn.XLOOKUP(Tabla1[[#This Row],[COD. COLABORADOR]],'[1]Reg_PJ_IP (Bruto)'!$A:$A,'[1]Reg_PJ_IP (Bruto)'!$BL:$BL)</f>
        <v>ACREDITADA</v>
      </c>
    </row>
    <row r="637" spans="1:10" x14ac:dyDescent="0.3">
      <c r="A637" s="123" t="s">
        <v>1113</v>
      </c>
      <c r="B637" s="124">
        <v>45689</v>
      </c>
      <c r="C637" s="139" t="s">
        <v>70</v>
      </c>
      <c r="D637" s="146">
        <v>1081385</v>
      </c>
      <c r="E637" s="147" t="s">
        <v>851</v>
      </c>
      <c r="F637" s="147">
        <v>7350</v>
      </c>
      <c r="G637" s="146" t="s">
        <v>1213</v>
      </c>
      <c r="H637" s="139" t="s">
        <v>1060</v>
      </c>
      <c r="I637" s="142" t="s">
        <v>75</v>
      </c>
      <c r="J637" s="203" t="str">
        <f>+_xlfn.XLOOKUP(Tabla1[[#This Row],[COD. COLABORADOR]],'[1]Reg_PJ_IP (Bruto)'!$A:$A,'[1]Reg_PJ_IP (Bruto)'!$BL:$BL)</f>
        <v>ACREDITADA</v>
      </c>
    </row>
    <row r="638" spans="1:10" x14ac:dyDescent="0.3">
      <c r="A638" s="123" t="s">
        <v>1113</v>
      </c>
      <c r="B638" s="124">
        <v>45698</v>
      </c>
      <c r="C638" s="139" t="s">
        <v>69</v>
      </c>
      <c r="D638" s="139">
        <v>1081266</v>
      </c>
      <c r="E638" s="143" t="s">
        <v>687</v>
      </c>
      <c r="F638" s="143">
        <v>3800</v>
      </c>
      <c r="G638" s="139" t="s">
        <v>1207</v>
      </c>
      <c r="H638" s="139" t="s">
        <v>1046</v>
      </c>
      <c r="I638" s="142" t="s">
        <v>74</v>
      </c>
      <c r="J638" s="203" t="str">
        <f>+_xlfn.XLOOKUP(Tabla1[[#This Row],[COD. COLABORADOR]],'[1]Reg_PJ_IP (Bruto)'!$A:$A,'[1]Reg_PJ_IP (Bruto)'!$BL:$BL)</f>
        <v>ACREDITADA</v>
      </c>
    </row>
    <row r="639" spans="1:10" x14ac:dyDescent="0.3">
      <c r="A639" s="123" t="s">
        <v>1113</v>
      </c>
      <c r="B639" s="126">
        <v>45714</v>
      </c>
      <c r="C639" s="139" t="s">
        <v>69</v>
      </c>
      <c r="D639" s="192">
        <v>1081234</v>
      </c>
      <c r="E639" s="141" t="s">
        <v>1471</v>
      </c>
      <c r="F639" s="192">
        <v>3800</v>
      </c>
      <c r="G639" s="192" t="s">
        <v>1207</v>
      </c>
      <c r="H639" s="140" t="s">
        <v>1048</v>
      </c>
      <c r="I639" s="142" t="s">
        <v>74</v>
      </c>
      <c r="J639" s="203" t="str">
        <f>+_xlfn.XLOOKUP(Tabla1[[#This Row],[COD. COLABORADOR]],'[1]Reg_PJ_IP (Bruto)'!$A:$A,'[1]Reg_PJ_IP (Bruto)'!$BL:$BL)</f>
        <v>ACREDITADA</v>
      </c>
    </row>
    <row r="640" spans="1:10" x14ac:dyDescent="0.3">
      <c r="A640" s="123" t="s">
        <v>1113</v>
      </c>
      <c r="B640" s="124">
        <v>45717</v>
      </c>
      <c r="C640" s="139" t="s">
        <v>69</v>
      </c>
      <c r="D640" s="192">
        <v>1081340</v>
      </c>
      <c r="E640" s="143" t="s">
        <v>879</v>
      </c>
      <c r="F640" s="193">
        <v>6979</v>
      </c>
      <c r="G640" s="192" t="s">
        <v>1168</v>
      </c>
      <c r="H640" s="139" t="s">
        <v>1051</v>
      </c>
      <c r="I640" s="142" t="s">
        <v>75</v>
      </c>
      <c r="J640" s="203" t="str">
        <f>+_xlfn.XLOOKUP(Tabla1[[#This Row],[COD. COLABORADOR]],'[1]Reg_PJ_IP (Bruto)'!$A:$A,'[1]Reg_PJ_IP (Bruto)'!$BL:$BL)</f>
        <v>ACREDITADA</v>
      </c>
    </row>
    <row r="641" spans="1:10" x14ac:dyDescent="0.3">
      <c r="A641" s="123" t="s">
        <v>1113</v>
      </c>
      <c r="B641" s="131">
        <v>45717</v>
      </c>
      <c r="C641" s="139" t="s">
        <v>70</v>
      </c>
      <c r="D641" s="192">
        <v>1081224</v>
      </c>
      <c r="E641" s="193" t="s">
        <v>344</v>
      </c>
      <c r="F641" s="192">
        <v>7644</v>
      </c>
      <c r="G641" s="146" t="s">
        <v>1210</v>
      </c>
      <c r="H641" s="140" t="s">
        <v>1046</v>
      </c>
      <c r="I641" s="142" t="s">
        <v>74</v>
      </c>
      <c r="J641" s="203" t="str">
        <f>+_xlfn.XLOOKUP(Tabla1[[#This Row],[COD. COLABORADOR]],'[1]Reg_PJ_IP (Bruto)'!$A:$A,'[1]Reg_PJ_IP (Bruto)'!$BL:$BL)</f>
        <v>ACREDITADA</v>
      </c>
    </row>
    <row r="642" spans="1:10" x14ac:dyDescent="0.3">
      <c r="A642" s="123" t="s">
        <v>1113</v>
      </c>
      <c r="B642" s="126">
        <v>45717</v>
      </c>
      <c r="C642" s="139" t="s">
        <v>70</v>
      </c>
      <c r="D642" s="192">
        <v>1081187</v>
      </c>
      <c r="E642" s="193" t="s">
        <v>673</v>
      </c>
      <c r="F642" s="192">
        <v>7267</v>
      </c>
      <c r="G642" s="146" t="s">
        <v>1454</v>
      </c>
      <c r="H642" s="139" t="s">
        <v>1048</v>
      </c>
      <c r="I642" s="142" t="s">
        <v>74</v>
      </c>
      <c r="J642" s="203" t="str">
        <f>+_xlfn.XLOOKUP(Tabla1[[#This Row],[COD. COLABORADOR]],'[1]Reg_PJ_IP (Bruto)'!$A:$A,'[1]Reg_PJ_IP (Bruto)'!$BL:$BL)</f>
        <v>ACREDITADA</v>
      </c>
    </row>
    <row r="643" spans="1:10" x14ac:dyDescent="0.3">
      <c r="A643" s="123" t="s">
        <v>1113</v>
      </c>
      <c r="B643" s="126">
        <v>45726</v>
      </c>
      <c r="C643" s="139" t="s">
        <v>72</v>
      </c>
      <c r="D643" s="139">
        <v>1081300</v>
      </c>
      <c r="E643" s="139" t="s">
        <v>336</v>
      </c>
      <c r="F643" s="139">
        <v>8017</v>
      </c>
      <c r="G643" s="139" t="s">
        <v>337</v>
      </c>
      <c r="H643" s="139" t="s">
        <v>1046</v>
      </c>
      <c r="I643" s="142" t="s">
        <v>74</v>
      </c>
      <c r="J643" s="203" t="str">
        <f>+_xlfn.XLOOKUP(Tabla1[[#This Row],[COD. COLABORADOR]],'[1]Reg_PJ_IP (Bruto)'!$A:$A,'[1]Reg_PJ_IP (Bruto)'!$BL:$BL)</f>
        <v>ACREDITADA</v>
      </c>
    </row>
    <row r="644" spans="1:10" x14ac:dyDescent="0.3">
      <c r="A644" s="123" t="s">
        <v>1113</v>
      </c>
      <c r="B644" s="126">
        <v>45748</v>
      </c>
      <c r="C644" s="139" t="s">
        <v>70</v>
      </c>
      <c r="D644" s="194">
        <v>1081408</v>
      </c>
      <c r="E644" s="194" t="s">
        <v>907</v>
      </c>
      <c r="F644" s="194">
        <v>6100</v>
      </c>
      <c r="G644" s="194" t="s">
        <v>1061</v>
      </c>
      <c r="H644" s="139" t="s">
        <v>1060</v>
      </c>
      <c r="I644" s="142" t="s">
        <v>75</v>
      </c>
      <c r="J644" s="203" t="str">
        <f>+_xlfn.XLOOKUP(Tabla1[[#This Row],[COD. COLABORADOR]],'[1]Reg_PJ_IP (Bruto)'!$A:$A,'[1]Reg_PJ_IP (Bruto)'!$BL:$BL)</f>
        <v>ACREDITADA</v>
      </c>
    </row>
    <row r="645" spans="1:10" x14ac:dyDescent="0.3">
      <c r="A645" s="123" t="s">
        <v>1113</v>
      </c>
      <c r="B645" s="126">
        <v>45748</v>
      </c>
      <c r="C645" s="139" t="s">
        <v>70</v>
      </c>
      <c r="D645" s="194">
        <v>1081309</v>
      </c>
      <c r="E645" s="195" t="s">
        <v>1483</v>
      </c>
      <c r="F645" s="194">
        <v>6866</v>
      </c>
      <c r="G645" s="146" t="s">
        <v>1209</v>
      </c>
      <c r="H645" s="139" t="s">
        <v>1051</v>
      </c>
      <c r="I645" s="142" t="s">
        <v>75</v>
      </c>
      <c r="J645" s="203" t="str">
        <f>+_xlfn.XLOOKUP(Tabla1[[#This Row],[COD. COLABORADOR]],'[1]Reg_PJ_IP (Bruto)'!$A:$A,'[1]Reg_PJ_IP (Bruto)'!$BL:$BL)</f>
        <v>ACREDITADA</v>
      </c>
    </row>
    <row r="646" spans="1:10" x14ac:dyDescent="0.3">
      <c r="A646" s="123" t="s">
        <v>1113</v>
      </c>
      <c r="B646" s="124">
        <v>45756</v>
      </c>
      <c r="C646" s="139" t="s">
        <v>68</v>
      </c>
      <c r="D646" s="194">
        <v>1081277</v>
      </c>
      <c r="E646" s="195" t="s">
        <v>820</v>
      </c>
      <c r="F646" s="195">
        <v>7473</v>
      </c>
      <c r="G646" s="194" t="s">
        <v>1173</v>
      </c>
      <c r="H646" s="139" t="s">
        <v>1047</v>
      </c>
      <c r="I646" s="142" t="s">
        <v>75</v>
      </c>
      <c r="J646" s="203" t="str">
        <f>+_xlfn.XLOOKUP(Tabla1[[#This Row],[COD. COLABORADOR]],'[1]Reg_PJ_IP (Bruto)'!$A:$A,'[1]Reg_PJ_IP (Bruto)'!$BL:$BL)</f>
        <v>ACREDITADA</v>
      </c>
    </row>
    <row r="647" spans="1:10" x14ac:dyDescent="0.3">
      <c r="A647" s="123" t="s">
        <v>1113</v>
      </c>
      <c r="B647" s="126">
        <v>45772</v>
      </c>
      <c r="C647" s="139" t="s">
        <v>69</v>
      </c>
      <c r="D647" s="139">
        <v>1081432</v>
      </c>
      <c r="E647" s="139" t="s">
        <v>908</v>
      </c>
      <c r="F647" s="139">
        <v>8017</v>
      </c>
      <c r="G647" s="139" t="s">
        <v>337</v>
      </c>
      <c r="H647" s="139" t="s">
        <v>1046</v>
      </c>
      <c r="I647" s="142" t="s">
        <v>74</v>
      </c>
      <c r="J647" s="203" t="str">
        <f>+_xlfn.XLOOKUP(Tabla1[[#This Row],[COD. COLABORADOR]],'[1]Reg_PJ_IP (Bruto)'!$A:$A,'[1]Reg_PJ_IP (Bruto)'!$BL:$BL)</f>
        <v>ACREDITADA</v>
      </c>
    </row>
    <row r="648" spans="1:10" x14ac:dyDescent="0.3">
      <c r="A648" s="123" t="s">
        <v>1113</v>
      </c>
      <c r="B648" s="126">
        <v>45778</v>
      </c>
      <c r="C648" s="139" t="s">
        <v>69</v>
      </c>
      <c r="D648" s="139">
        <v>1081314</v>
      </c>
      <c r="E648" s="139" t="s">
        <v>1484</v>
      </c>
      <c r="F648" s="139">
        <v>3800</v>
      </c>
      <c r="G648" s="139" t="s">
        <v>1207</v>
      </c>
      <c r="H648" s="139" t="s">
        <v>1051</v>
      </c>
      <c r="I648" s="142" t="s">
        <v>75</v>
      </c>
      <c r="J648" s="203" t="str">
        <f>+_xlfn.XLOOKUP(Tabla1[[#This Row],[COD. COLABORADOR]],'[1]Reg_PJ_IP (Bruto)'!$A:$A,'[1]Reg_PJ_IP (Bruto)'!$BL:$BL)</f>
        <v>ACREDITADA</v>
      </c>
    </row>
    <row r="649" spans="1:10" x14ac:dyDescent="0.3">
      <c r="A649" s="123" t="s">
        <v>1113</v>
      </c>
      <c r="B649" s="124">
        <v>45778</v>
      </c>
      <c r="C649" s="139" t="s">
        <v>70</v>
      </c>
      <c r="D649" s="194">
        <v>1081326</v>
      </c>
      <c r="E649" s="195" t="s">
        <v>946</v>
      </c>
      <c r="F649" s="195">
        <v>7683</v>
      </c>
      <c r="G649" s="194" t="s">
        <v>92</v>
      </c>
      <c r="H649" s="139" t="s">
        <v>1059</v>
      </c>
      <c r="I649" s="142" t="s">
        <v>75</v>
      </c>
      <c r="J649" s="203" t="str">
        <f>+_xlfn.XLOOKUP(Tabla1[[#This Row],[COD. COLABORADOR]],'[1]Reg_PJ_IP (Bruto)'!$A:$A,'[1]Reg_PJ_IP (Bruto)'!$BL:$BL)</f>
        <v>ACREDITADA</v>
      </c>
    </row>
    <row r="650" spans="1:10" x14ac:dyDescent="0.3">
      <c r="A650" s="123" t="s">
        <v>1113</v>
      </c>
      <c r="B650" s="124">
        <v>45789</v>
      </c>
      <c r="C650" s="139" t="s">
        <v>70</v>
      </c>
      <c r="D650" s="194">
        <v>1081324</v>
      </c>
      <c r="E650" s="195" t="s">
        <v>909</v>
      </c>
      <c r="F650" s="195">
        <v>7683</v>
      </c>
      <c r="G650" s="194" t="s">
        <v>92</v>
      </c>
      <c r="H650" s="139" t="s">
        <v>1059</v>
      </c>
      <c r="I650" s="142" t="s">
        <v>75</v>
      </c>
      <c r="J650" s="203" t="str">
        <f>+_xlfn.XLOOKUP(Tabla1[[#This Row],[COD. COLABORADOR]],'[1]Reg_PJ_IP (Bruto)'!$A:$A,'[1]Reg_PJ_IP (Bruto)'!$BL:$BL)</f>
        <v>ACREDITADA</v>
      </c>
    </row>
    <row r="651" spans="1:10" x14ac:dyDescent="0.3">
      <c r="A651" s="123" t="s">
        <v>1113</v>
      </c>
      <c r="B651" s="124">
        <v>45803</v>
      </c>
      <c r="C651" s="139" t="s">
        <v>69</v>
      </c>
      <c r="D651" s="194">
        <v>1081317</v>
      </c>
      <c r="E651" s="195" t="s">
        <v>947</v>
      </c>
      <c r="F651" s="195">
        <v>3800</v>
      </c>
      <c r="G651" s="194" t="s">
        <v>1207</v>
      </c>
      <c r="H651" s="139" t="s">
        <v>1051</v>
      </c>
      <c r="I651" s="142" t="s">
        <v>75</v>
      </c>
      <c r="J651" s="203" t="str">
        <f>+_xlfn.XLOOKUP(Tabla1[[#This Row],[COD. COLABORADOR]],'[1]Reg_PJ_IP (Bruto)'!$A:$A,'[1]Reg_PJ_IP (Bruto)'!$BL:$BL)</f>
        <v>ACREDITADA</v>
      </c>
    </row>
    <row r="652" spans="1:10" x14ac:dyDescent="0.3">
      <c r="A652" s="123" t="s">
        <v>1113</v>
      </c>
      <c r="B652" s="126">
        <v>45803</v>
      </c>
      <c r="C652" s="139" t="s">
        <v>70</v>
      </c>
      <c r="D652" s="139">
        <v>1081329</v>
      </c>
      <c r="E652" s="143" t="s">
        <v>948</v>
      </c>
      <c r="F652" s="139">
        <v>7726</v>
      </c>
      <c r="G652" s="139" t="s">
        <v>87</v>
      </c>
      <c r="H652" s="139" t="s">
        <v>1059</v>
      </c>
      <c r="I652" s="142" t="s">
        <v>75</v>
      </c>
      <c r="J652" s="203" t="str">
        <f>+_xlfn.XLOOKUP(Tabla1[[#This Row],[COD. COLABORADOR]],'[1]Reg_PJ_IP (Bruto)'!$A:$A,'[1]Reg_PJ_IP (Bruto)'!$BL:$BL)</f>
        <v>ACREDITADA</v>
      </c>
    </row>
    <row r="653" spans="1:10" x14ac:dyDescent="0.3">
      <c r="A653" s="123" t="s">
        <v>1113</v>
      </c>
      <c r="B653" s="134">
        <v>45803</v>
      </c>
      <c r="C653" s="139" t="s">
        <v>70</v>
      </c>
      <c r="D653" s="194">
        <v>1081334</v>
      </c>
      <c r="E653" s="194" t="s">
        <v>822</v>
      </c>
      <c r="F653" s="194">
        <v>7729</v>
      </c>
      <c r="G653" s="194" t="s">
        <v>206</v>
      </c>
      <c r="H653" s="196" t="s">
        <v>1059</v>
      </c>
      <c r="I653" s="142" t="s">
        <v>75</v>
      </c>
      <c r="J653" s="203" t="str">
        <f>+_xlfn.XLOOKUP(Tabla1[[#This Row],[COD. COLABORADOR]],'[1]Reg_PJ_IP (Bruto)'!$A:$A,'[1]Reg_PJ_IP (Bruto)'!$BL:$BL)</f>
        <v>ACREDITADA</v>
      </c>
    </row>
    <row r="654" spans="1:10" x14ac:dyDescent="0.3">
      <c r="A654" s="123" t="s">
        <v>1113</v>
      </c>
      <c r="B654" s="126">
        <v>45809</v>
      </c>
      <c r="C654" s="139" t="s">
        <v>69</v>
      </c>
      <c r="D654" s="139">
        <v>1081315</v>
      </c>
      <c r="E654" s="139" t="s">
        <v>949</v>
      </c>
      <c r="F654" s="139">
        <v>3800</v>
      </c>
      <c r="G654" s="139" t="s">
        <v>1207</v>
      </c>
      <c r="H654" s="139" t="s">
        <v>1051</v>
      </c>
      <c r="I654" s="142" t="s">
        <v>75</v>
      </c>
      <c r="J654" s="203" t="str">
        <f>+_xlfn.XLOOKUP(Tabla1[[#This Row],[COD. COLABORADOR]],'[1]Reg_PJ_IP (Bruto)'!$A:$A,'[1]Reg_PJ_IP (Bruto)'!$BL:$BL)</f>
        <v>ACREDITADA</v>
      </c>
    </row>
    <row r="655" spans="1:10" x14ac:dyDescent="0.3">
      <c r="A655" s="123" t="s">
        <v>1113</v>
      </c>
      <c r="B655" s="124">
        <v>45809</v>
      </c>
      <c r="C655" s="139" t="s">
        <v>69</v>
      </c>
      <c r="D655" s="139">
        <v>1081307</v>
      </c>
      <c r="E655" s="143" t="s">
        <v>1485</v>
      </c>
      <c r="F655" s="143">
        <v>6866</v>
      </c>
      <c r="G655" s="139" t="s">
        <v>1209</v>
      </c>
      <c r="H655" s="139" t="s">
        <v>1051</v>
      </c>
      <c r="I655" s="142" t="s">
        <v>75</v>
      </c>
      <c r="J655" s="203" t="str">
        <f>+_xlfn.XLOOKUP(Tabla1[[#This Row],[COD. COLABORADOR]],'[1]Reg_PJ_IP (Bruto)'!$A:$A,'[1]Reg_PJ_IP (Bruto)'!$BL:$BL)</f>
        <v>ACREDITADA</v>
      </c>
    </row>
    <row r="656" spans="1:10" x14ac:dyDescent="0.3">
      <c r="A656" s="123" t="s">
        <v>1113</v>
      </c>
      <c r="B656" s="124">
        <v>45809</v>
      </c>
      <c r="C656" s="139" t="s">
        <v>69</v>
      </c>
      <c r="D656" s="139">
        <v>1081367</v>
      </c>
      <c r="E656" s="143" t="s">
        <v>950</v>
      </c>
      <c r="F656" s="143">
        <v>6943</v>
      </c>
      <c r="G656" s="139" t="s">
        <v>1462</v>
      </c>
      <c r="H656" s="139" t="s">
        <v>1060</v>
      </c>
      <c r="I656" s="142" t="s">
        <v>75</v>
      </c>
      <c r="J656" s="203" t="str">
        <f>+_xlfn.XLOOKUP(Tabla1[[#This Row],[COD. COLABORADOR]],'[1]Reg_PJ_IP (Bruto)'!$A:$A,'[1]Reg_PJ_IP (Bruto)'!$BL:$BL)</f>
        <v>ACREDITADA</v>
      </c>
    </row>
    <row r="657" spans="1:10" x14ac:dyDescent="0.3">
      <c r="A657" s="123" t="s">
        <v>1113</v>
      </c>
      <c r="B657" s="126">
        <v>45809</v>
      </c>
      <c r="C657" s="139" t="s">
        <v>70</v>
      </c>
      <c r="D657" s="194">
        <v>1081310</v>
      </c>
      <c r="E657" s="194" t="s">
        <v>1486</v>
      </c>
      <c r="F657" s="195">
        <v>6911</v>
      </c>
      <c r="G657" s="195" t="s">
        <v>1481</v>
      </c>
      <c r="H657" s="139" t="s">
        <v>1052</v>
      </c>
      <c r="I657" s="142" t="s">
        <v>74</v>
      </c>
      <c r="J657" s="203" t="str">
        <f>+_xlfn.XLOOKUP(Tabla1[[#This Row],[COD. COLABORADOR]],'[1]Reg_PJ_IP (Bruto)'!$A:$A,'[1]Reg_PJ_IP (Bruto)'!$BL:$BL)</f>
        <v>ACREDITADA</v>
      </c>
    </row>
    <row r="658" spans="1:10" x14ac:dyDescent="0.3">
      <c r="A658" s="123" t="s">
        <v>1113</v>
      </c>
      <c r="B658" s="126">
        <v>45839</v>
      </c>
      <c r="C658" s="139" t="s">
        <v>70</v>
      </c>
      <c r="D658" s="187">
        <v>1081365</v>
      </c>
      <c r="E658" s="196" t="s">
        <v>966</v>
      </c>
      <c r="F658" s="232">
        <v>6943</v>
      </c>
      <c r="G658" s="194" t="s">
        <v>1462</v>
      </c>
      <c r="H658" s="139" t="s">
        <v>1060</v>
      </c>
      <c r="I658" s="142" t="s">
        <v>75</v>
      </c>
      <c r="J658" s="203" t="str">
        <f>+_xlfn.XLOOKUP(Tabla1[[#This Row],[COD. COLABORADOR]],'[1]Reg_PJ_IP (Bruto)'!$A:$A,'[1]Reg_PJ_IP (Bruto)'!$BL:$BL)</f>
        <v>ACREDITADA</v>
      </c>
    </row>
    <row r="659" spans="1:10" x14ac:dyDescent="0.3">
      <c r="A659" s="123" t="s">
        <v>1113</v>
      </c>
      <c r="B659" s="124">
        <v>45839</v>
      </c>
      <c r="C659" s="139" t="s">
        <v>70</v>
      </c>
      <c r="D659" s="187">
        <v>1081377</v>
      </c>
      <c r="E659" s="196" t="s">
        <v>1487</v>
      </c>
      <c r="F659" s="196">
        <v>6943</v>
      </c>
      <c r="G659" s="187" t="s">
        <v>1462</v>
      </c>
      <c r="H659" s="187" t="s">
        <v>1060</v>
      </c>
      <c r="I659" s="142" t="s">
        <v>75</v>
      </c>
      <c r="J659" s="203" t="str">
        <f>+_xlfn.XLOOKUP(Tabla1[[#This Row],[COD. COLABORADOR]],'[1]Reg_PJ_IP (Bruto)'!$A:$A,'[1]Reg_PJ_IP (Bruto)'!$BL:$BL)</f>
        <v>ACREDITADA</v>
      </c>
    </row>
    <row r="660" spans="1:10" x14ac:dyDescent="0.3">
      <c r="A660" s="123" t="s">
        <v>1113</v>
      </c>
      <c r="B660" s="124">
        <v>45839</v>
      </c>
      <c r="C660" s="139" t="s">
        <v>70</v>
      </c>
      <c r="D660" s="140">
        <v>1081353</v>
      </c>
      <c r="E660" s="141" t="s">
        <v>1488</v>
      </c>
      <c r="F660" s="141">
        <v>6943</v>
      </c>
      <c r="G660" s="140" t="s">
        <v>1462</v>
      </c>
      <c r="H660" s="139" t="s">
        <v>1060</v>
      </c>
      <c r="I660" s="142" t="s">
        <v>75</v>
      </c>
      <c r="J660" s="203" t="str">
        <f>+_xlfn.XLOOKUP(Tabla1[[#This Row],[COD. COLABORADOR]],'[1]Reg_PJ_IP (Bruto)'!$A:$A,'[1]Reg_PJ_IP (Bruto)'!$BL:$BL)</f>
        <v>ACREDITADA</v>
      </c>
    </row>
    <row r="661" spans="1:10" x14ac:dyDescent="0.3">
      <c r="A661" s="123" t="s">
        <v>1113</v>
      </c>
      <c r="B661" s="124">
        <v>45839</v>
      </c>
      <c r="C661" s="139" t="s">
        <v>69</v>
      </c>
      <c r="D661" s="140">
        <v>1081355</v>
      </c>
      <c r="E661" s="141" t="s">
        <v>1489</v>
      </c>
      <c r="F661" s="141">
        <v>6943</v>
      </c>
      <c r="G661" s="140" t="s">
        <v>1462</v>
      </c>
      <c r="H661" s="139" t="s">
        <v>1060</v>
      </c>
      <c r="I661" s="142" t="s">
        <v>75</v>
      </c>
      <c r="J661" s="203" t="str">
        <f>+_xlfn.XLOOKUP(Tabla1[[#This Row],[COD. COLABORADOR]],'[1]Reg_PJ_IP (Bruto)'!$A:$A,'[1]Reg_PJ_IP (Bruto)'!$BL:$BL)</f>
        <v>ACREDITADA</v>
      </c>
    </row>
    <row r="662" spans="1:10" x14ac:dyDescent="0.3">
      <c r="A662" s="123" t="s">
        <v>1113</v>
      </c>
      <c r="B662" s="124">
        <v>45845</v>
      </c>
      <c r="C662" s="139" t="s">
        <v>68</v>
      </c>
      <c r="D662" s="140">
        <v>1081341</v>
      </c>
      <c r="E662" s="143" t="s">
        <v>824</v>
      </c>
      <c r="F662" s="141">
        <v>6902</v>
      </c>
      <c r="G662" s="140" t="s">
        <v>1431</v>
      </c>
      <c r="H662" s="139" t="s">
        <v>1051</v>
      </c>
      <c r="I662" s="142" t="s">
        <v>75</v>
      </c>
      <c r="J662" s="203" t="str">
        <f>+_xlfn.XLOOKUP(Tabla1[[#This Row],[COD. COLABORADOR]],'[1]Reg_PJ_IP (Bruto)'!$A:$A,'[1]Reg_PJ_IP (Bruto)'!$BL:$BL)</f>
        <v>ACREDITADA</v>
      </c>
    </row>
    <row r="663" spans="1:10" x14ac:dyDescent="0.3">
      <c r="A663" s="123" t="s">
        <v>1113</v>
      </c>
      <c r="B663" s="124">
        <v>45859</v>
      </c>
      <c r="C663" s="139" t="s">
        <v>70</v>
      </c>
      <c r="D663" s="139">
        <v>1081281</v>
      </c>
      <c r="E663" s="143" t="s">
        <v>1470</v>
      </c>
      <c r="F663" s="143">
        <v>4250</v>
      </c>
      <c r="G663" s="139" t="s">
        <v>100</v>
      </c>
      <c r="H663" s="139" t="s">
        <v>1047</v>
      </c>
      <c r="I663" s="142" t="s">
        <v>74</v>
      </c>
      <c r="J663" s="203" t="str">
        <f>+_xlfn.XLOOKUP(Tabla1[[#This Row],[COD. COLABORADOR]],'[1]Reg_PJ_IP (Bruto)'!$A:$A,'[1]Reg_PJ_IP (Bruto)'!$BL:$BL)</f>
        <v>ACREDITADA</v>
      </c>
    </row>
    <row r="664" spans="1:10" x14ac:dyDescent="0.3">
      <c r="A664" s="123" t="s">
        <v>1113</v>
      </c>
      <c r="B664" s="124">
        <v>45870</v>
      </c>
      <c r="C664" s="139" t="s">
        <v>70</v>
      </c>
      <c r="D664" s="140">
        <v>1081369</v>
      </c>
      <c r="E664" s="143" t="s">
        <v>992</v>
      </c>
      <c r="F664" s="141">
        <v>4450</v>
      </c>
      <c r="G664" s="140" t="s">
        <v>297</v>
      </c>
      <c r="H664" s="139" t="s">
        <v>1060</v>
      </c>
      <c r="I664" s="142" t="s">
        <v>75</v>
      </c>
      <c r="J664" s="203" t="str">
        <f>+_xlfn.XLOOKUP(Tabla1[[#This Row],[COD. COLABORADOR]],'[1]Reg_PJ_IP (Bruto)'!$A:$A,'[1]Reg_PJ_IP (Bruto)'!$BL:$BL)</f>
        <v>ACREDITADA</v>
      </c>
    </row>
    <row r="665" spans="1:10" x14ac:dyDescent="0.3">
      <c r="A665" s="123" t="s">
        <v>1113</v>
      </c>
      <c r="B665" s="124">
        <v>45870</v>
      </c>
      <c r="C665" s="139" t="s">
        <v>70</v>
      </c>
      <c r="D665" s="140">
        <v>1081375</v>
      </c>
      <c r="E665" s="143" t="s">
        <v>1490</v>
      </c>
      <c r="F665" s="141">
        <v>6943</v>
      </c>
      <c r="G665" s="140" t="s">
        <v>1462</v>
      </c>
      <c r="H665" s="139" t="s">
        <v>1060</v>
      </c>
      <c r="I665" s="142" t="s">
        <v>75</v>
      </c>
      <c r="J665" s="203" t="str">
        <f>+_xlfn.XLOOKUP(Tabla1[[#This Row],[COD. COLABORADOR]],'[1]Reg_PJ_IP (Bruto)'!$A:$A,'[1]Reg_PJ_IP (Bruto)'!$BL:$BL)</f>
        <v>ACREDITADA</v>
      </c>
    </row>
    <row r="666" spans="1:10" x14ac:dyDescent="0.3">
      <c r="A666" s="123" t="s">
        <v>1113</v>
      </c>
      <c r="B666" s="128">
        <v>45870</v>
      </c>
      <c r="C666" s="139" t="s">
        <v>70</v>
      </c>
      <c r="D666" s="140">
        <v>1081357</v>
      </c>
      <c r="E666" s="141" t="s">
        <v>993</v>
      </c>
      <c r="F666" s="141">
        <v>6943</v>
      </c>
      <c r="G666" s="140" t="s">
        <v>1462</v>
      </c>
      <c r="H666" s="139" t="s">
        <v>1060</v>
      </c>
      <c r="I666" s="142" t="s">
        <v>75</v>
      </c>
      <c r="J666" s="203" t="str">
        <f>+_xlfn.XLOOKUP(Tabla1[[#This Row],[COD. COLABORADOR]],'[1]Reg_PJ_IP (Bruto)'!$A:$A,'[1]Reg_PJ_IP (Bruto)'!$BL:$BL)</f>
        <v>ACREDITADA</v>
      </c>
    </row>
    <row r="667" spans="1:10" x14ac:dyDescent="0.3">
      <c r="A667" s="123" t="s">
        <v>1113</v>
      </c>
      <c r="B667" s="124">
        <v>45870</v>
      </c>
      <c r="C667" s="139" t="s">
        <v>70</v>
      </c>
      <c r="D667" s="140">
        <v>1081443</v>
      </c>
      <c r="E667" s="143" t="s">
        <v>1491</v>
      </c>
      <c r="F667" s="141">
        <v>1800</v>
      </c>
      <c r="G667" s="140" t="s">
        <v>1178</v>
      </c>
      <c r="H667" s="139" t="s">
        <v>1060</v>
      </c>
      <c r="I667" s="142" t="s">
        <v>74</v>
      </c>
      <c r="J667" s="203" t="str">
        <f>+_xlfn.XLOOKUP(Tabla1[[#This Row],[COD. COLABORADOR]],'[1]Reg_PJ_IP (Bruto)'!$A:$A,'[1]Reg_PJ_IP (Bruto)'!$BL:$BL)</f>
        <v>ACREDITADA</v>
      </c>
    </row>
    <row r="668" spans="1:10" x14ac:dyDescent="0.3">
      <c r="A668" s="123" t="s">
        <v>1113</v>
      </c>
      <c r="B668" s="124">
        <v>45874</v>
      </c>
      <c r="C668" s="139" t="s">
        <v>69</v>
      </c>
      <c r="D668" s="187">
        <v>1081319</v>
      </c>
      <c r="E668" s="196" t="s">
        <v>967</v>
      </c>
      <c r="F668" s="196">
        <v>3800</v>
      </c>
      <c r="G668" s="187" t="s">
        <v>1207</v>
      </c>
      <c r="H668" s="187" t="s">
        <v>1051</v>
      </c>
      <c r="I668" s="142" t="s">
        <v>75</v>
      </c>
      <c r="J668" s="203" t="str">
        <f>+_xlfn.XLOOKUP(Tabla1[[#This Row],[COD. COLABORADOR]],'[1]Reg_PJ_IP (Bruto)'!$A:$A,'[1]Reg_PJ_IP (Bruto)'!$BL:$BL)</f>
        <v>ACREDITADA</v>
      </c>
    </row>
    <row r="669" spans="1:10" x14ac:dyDescent="0.3">
      <c r="A669" s="123" t="s">
        <v>1113</v>
      </c>
      <c r="B669" s="126">
        <v>45887</v>
      </c>
      <c r="C669" s="139" t="s">
        <v>70</v>
      </c>
      <c r="D669" s="140">
        <v>1081445</v>
      </c>
      <c r="E669" s="143" t="s">
        <v>1492</v>
      </c>
      <c r="F669" s="140">
        <v>1800</v>
      </c>
      <c r="G669" s="140" t="s">
        <v>1178</v>
      </c>
      <c r="H669" s="139" t="s">
        <v>1060</v>
      </c>
      <c r="I669" s="142" t="s">
        <v>75</v>
      </c>
      <c r="J669" s="203" t="str">
        <f>+_xlfn.XLOOKUP(Tabla1[[#This Row],[COD. COLABORADOR]],'[1]Reg_PJ_IP (Bruto)'!$A:$A,'[1]Reg_PJ_IP (Bruto)'!$BL:$BL)</f>
        <v>ACREDITADA</v>
      </c>
    </row>
    <row r="670" spans="1:10" x14ac:dyDescent="0.3">
      <c r="A670" s="123" t="s">
        <v>1113</v>
      </c>
      <c r="B670" s="213">
        <v>45901</v>
      </c>
      <c r="C670" s="139" t="s">
        <v>69</v>
      </c>
      <c r="D670" s="140">
        <v>1081151</v>
      </c>
      <c r="E670" s="139" t="s">
        <v>1214</v>
      </c>
      <c r="F670" s="140">
        <v>6470</v>
      </c>
      <c r="G670" s="140" t="s">
        <v>1174</v>
      </c>
      <c r="H670" s="139" t="s">
        <v>1052</v>
      </c>
      <c r="I670" s="142" t="s">
        <v>75</v>
      </c>
      <c r="J670" s="203" t="str">
        <f>+_xlfn.XLOOKUP(Tabla1[[#This Row],[COD. COLABORADOR]],'[1]Reg_PJ_IP (Bruto)'!$A:$A,'[1]Reg_PJ_IP (Bruto)'!$BL:$BL)</f>
        <v>ACREDITADA</v>
      </c>
    </row>
    <row r="671" spans="1:10" x14ac:dyDescent="0.3">
      <c r="A671" s="123" t="s">
        <v>1113</v>
      </c>
      <c r="B671" s="128">
        <v>45908</v>
      </c>
      <c r="C671" s="139" t="s">
        <v>69</v>
      </c>
      <c r="D671" s="140">
        <v>1081228</v>
      </c>
      <c r="E671" s="141" t="s">
        <v>1457</v>
      </c>
      <c r="F671" s="141">
        <v>1800</v>
      </c>
      <c r="G671" s="140" t="s">
        <v>1178</v>
      </c>
      <c r="H671" s="139" t="s">
        <v>1049</v>
      </c>
      <c r="I671" s="142" t="s">
        <v>75</v>
      </c>
      <c r="J671" s="203" t="str">
        <f>+_xlfn.XLOOKUP(Tabla1[[#This Row],[COD. COLABORADOR]],'[1]Reg_PJ_IP (Bruto)'!$A:$A,'[1]Reg_PJ_IP (Bruto)'!$BL:$BL)</f>
        <v>ACREDITADA</v>
      </c>
    </row>
    <row r="672" spans="1:10" x14ac:dyDescent="0.3">
      <c r="A672" s="123" t="s">
        <v>1113</v>
      </c>
      <c r="B672" s="126">
        <v>45923</v>
      </c>
      <c r="C672" s="139" t="s">
        <v>69</v>
      </c>
      <c r="D672" s="140">
        <v>1081308</v>
      </c>
      <c r="E672" s="143" t="s">
        <v>1453</v>
      </c>
      <c r="F672" s="140">
        <v>6866</v>
      </c>
      <c r="G672" s="140" t="s">
        <v>1209</v>
      </c>
      <c r="H672" s="139" t="s">
        <v>1051</v>
      </c>
      <c r="I672" s="142" t="s">
        <v>75</v>
      </c>
      <c r="J672" s="203" t="str">
        <f>+_xlfn.XLOOKUP(Tabla1[[#This Row],[COD. COLABORADOR]],'[1]Reg_PJ_IP (Bruto)'!$A:$A,'[1]Reg_PJ_IP (Bruto)'!$BL:$BL)</f>
        <v>ACREDITADA</v>
      </c>
    </row>
    <row r="673" spans="1:10" x14ac:dyDescent="0.3">
      <c r="A673" s="123" t="s">
        <v>1113</v>
      </c>
      <c r="B673" s="126">
        <v>45923</v>
      </c>
      <c r="C673" s="139" t="s">
        <v>69</v>
      </c>
      <c r="D673" s="140">
        <v>1081205</v>
      </c>
      <c r="E673" s="139" t="s">
        <v>143</v>
      </c>
      <c r="F673" s="155">
        <v>6100</v>
      </c>
      <c r="G673" s="140" t="s">
        <v>1061</v>
      </c>
      <c r="H673" s="139" t="s">
        <v>1046</v>
      </c>
      <c r="I673" s="142" t="s">
        <v>74</v>
      </c>
      <c r="J673" s="203" t="str">
        <f>+_xlfn.XLOOKUP(Tabla1[[#This Row],[COD. COLABORADOR]],'[1]Reg_PJ_IP (Bruto)'!$A:$A,'[1]Reg_PJ_IP (Bruto)'!$BL:$BL)</f>
        <v>ACREDITADA</v>
      </c>
    </row>
    <row r="674" spans="1:10" x14ac:dyDescent="0.3">
      <c r="A674" s="123" t="s">
        <v>1113</v>
      </c>
      <c r="B674" s="126">
        <v>45931</v>
      </c>
      <c r="C674" s="139" t="s">
        <v>69</v>
      </c>
      <c r="D674" s="139">
        <v>1080947</v>
      </c>
      <c r="E674" s="139" t="s">
        <v>324</v>
      </c>
      <c r="F674" s="143">
        <v>6100</v>
      </c>
      <c r="G674" s="143" t="s">
        <v>1061</v>
      </c>
      <c r="H674" s="139" t="s">
        <v>1053</v>
      </c>
      <c r="I674" s="142" t="s">
        <v>75</v>
      </c>
      <c r="J674" s="203" t="str">
        <f>+_xlfn.XLOOKUP(Tabla1[[#This Row],[COD. COLABORADOR]],'[1]Reg_PJ_IP (Bruto)'!$A:$A,'[1]Reg_PJ_IP (Bruto)'!$BL:$BL)</f>
        <v>ACREDITADA</v>
      </c>
    </row>
    <row r="675" spans="1:10" x14ac:dyDescent="0.3">
      <c r="A675" s="123" t="s">
        <v>1113</v>
      </c>
      <c r="B675" s="126">
        <v>45931</v>
      </c>
      <c r="C675" s="139" t="s">
        <v>70</v>
      </c>
      <c r="D675" s="139">
        <v>1081361</v>
      </c>
      <c r="E675" s="139" t="s">
        <v>1482</v>
      </c>
      <c r="F675" s="143">
        <v>6943</v>
      </c>
      <c r="G675" s="139" t="s">
        <v>1462</v>
      </c>
      <c r="H675" s="139" t="s">
        <v>1060</v>
      </c>
      <c r="I675" s="142" t="s">
        <v>75</v>
      </c>
      <c r="J675" s="203" t="str">
        <f>+_xlfn.XLOOKUP(Tabla1[[#This Row],[COD. COLABORADOR]],'[1]Reg_PJ_IP (Bruto)'!$A:$A,'[1]Reg_PJ_IP (Bruto)'!$BL:$BL)</f>
        <v>ACREDITADA</v>
      </c>
    </row>
    <row r="676" spans="1:10" x14ac:dyDescent="0.3">
      <c r="A676" s="123" t="s">
        <v>1113</v>
      </c>
      <c r="B676" s="126">
        <v>45931</v>
      </c>
      <c r="C676" s="139" t="s">
        <v>70</v>
      </c>
      <c r="D676" s="143">
        <v>1081399</v>
      </c>
      <c r="E676" s="143" t="s">
        <v>1493</v>
      </c>
      <c r="F676" s="143">
        <v>7086</v>
      </c>
      <c r="G676" s="143" t="s">
        <v>1215</v>
      </c>
      <c r="H676" s="139" t="s">
        <v>1056</v>
      </c>
      <c r="I676" s="142" t="s">
        <v>75</v>
      </c>
      <c r="J676" s="203" t="str">
        <f>+_xlfn.XLOOKUP(Tabla1[[#This Row],[COD. COLABORADOR]],'[1]Reg_PJ_IP (Bruto)'!$A:$A,'[1]Reg_PJ_IP (Bruto)'!$BL:$BL)</f>
        <v>ACREDITADA</v>
      </c>
    </row>
    <row r="677" spans="1:10" x14ac:dyDescent="0.3">
      <c r="A677" s="123" t="s">
        <v>1113</v>
      </c>
      <c r="B677" s="126">
        <v>45943</v>
      </c>
      <c r="C677" s="139" t="s">
        <v>70</v>
      </c>
      <c r="D677" s="139">
        <v>1081406</v>
      </c>
      <c r="E677" s="139" t="s">
        <v>1028</v>
      </c>
      <c r="F677" s="139">
        <v>7350</v>
      </c>
      <c r="G677" s="139" t="s">
        <v>1213</v>
      </c>
      <c r="H677" s="139" t="s">
        <v>1060</v>
      </c>
      <c r="I677" s="142" t="s">
        <v>74</v>
      </c>
      <c r="J677" s="203" t="str">
        <f>+_xlfn.XLOOKUP(Tabla1[[#This Row],[COD. COLABORADOR]],'[1]Reg_PJ_IP (Bruto)'!$A:$A,'[1]Reg_PJ_IP (Bruto)'!$BL:$BL)</f>
        <v>ACREDITADA</v>
      </c>
    </row>
    <row r="678" spans="1:10" x14ac:dyDescent="0.3">
      <c r="A678" s="123" t="s">
        <v>1113</v>
      </c>
      <c r="B678" s="126">
        <v>45957</v>
      </c>
      <c r="C678" s="139" t="s">
        <v>70</v>
      </c>
      <c r="D678" s="139">
        <v>1081232</v>
      </c>
      <c r="E678" s="143" t="s">
        <v>1474</v>
      </c>
      <c r="F678" s="139">
        <v>1050</v>
      </c>
      <c r="G678" s="139" t="s">
        <v>322</v>
      </c>
      <c r="H678" s="139" t="s">
        <v>1046</v>
      </c>
      <c r="I678" s="142" t="s">
        <v>75</v>
      </c>
      <c r="J678" s="203" t="str">
        <f>+_xlfn.XLOOKUP(Tabla1[[#This Row],[COD. COLABORADOR]],'[1]Reg_PJ_IP (Bruto)'!$A:$A,'[1]Reg_PJ_IP (Bruto)'!$BL:$BL)</f>
        <v>ACREDITADA</v>
      </c>
    </row>
    <row r="679" spans="1:10" x14ac:dyDescent="0.3">
      <c r="A679" s="123" t="s">
        <v>1113</v>
      </c>
      <c r="B679" s="134">
        <v>45957</v>
      </c>
      <c r="C679" s="139" t="s">
        <v>69</v>
      </c>
      <c r="D679" s="139">
        <v>1081336</v>
      </c>
      <c r="E679" s="143" t="s">
        <v>1033</v>
      </c>
      <c r="F679" s="143">
        <v>7729</v>
      </c>
      <c r="G679" s="139" t="s">
        <v>206</v>
      </c>
      <c r="H679" s="139" t="s">
        <v>1059</v>
      </c>
      <c r="I679" s="142" t="s">
        <v>74</v>
      </c>
      <c r="J679" s="203" t="str">
        <f>+_xlfn.XLOOKUP(Tabla1[[#This Row],[COD. COLABORADOR]],'[1]Reg_PJ_IP (Bruto)'!$A:$A,'[1]Reg_PJ_IP (Bruto)'!$BL:$BL)</f>
        <v>ACREDITADA</v>
      </c>
    </row>
    <row r="680" spans="1:10" x14ac:dyDescent="0.3">
      <c r="A680" s="125" t="s">
        <v>1113</v>
      </c>
      <c r="B680" s="124">
        <v>45962</v>
      </c>
      <c r="C680" s="139" t="s">
        <v>69</v>
      </c>
      <c r="D680" s="139">
        <v>1081264</v>
      </c>
      <c r="E680" s="143" t="s">
        <v>1469</v>
      </c>
      <c r="F680" s="143">
        <v>1050</v>
      </c>
      <c r="G680" s="139" t="s">
        <v>322</v>
      </c>
      <c r="H680" s="139" t="s">
        <v>1046</v>
      </c>
      <c r="I680" s="142" t="s">
        <v>75</v>
      </c>
      <c r="J680" s="203" t="str">
        <f>+_xlfn.XLOOKUP(Tabla1[[#This Row],[COD. COLABORADOR]],'[1]Reg_PJ_IP (Bruto)'!$A:$A,'[1]Reg_PJ_IP (Bruto)'!$BL:$BL)</f>
        <v>ACREDITADA</v>
      </c>
    </row>
    <row r="681" spans="1:10" x14ac:dyDescent="0.3">
      <c r="A681" s="125" t="s">
        <v>1113</v>
      </c>
      <c r="B681" s="124">
        <v>45962</v>
      </c>
      <c r="C681" s="139" t="s">
        <v>69</v>
      </c>
      <c r="D681" s="139">
        <v>1081293</v>
      </c>
      <c r="E681" s="143" t="s">
        <v>827</v>
      </c>
      <c r="F681" s="143">
        <v>6943</v>
      </c>
      <c r="G681" s="139" t="s">
        <v>1462</v>
      </c>
      <c r="H681" s="139" t="s">
        <v>1051</v>
      </c>
      <c r="I681" s="142" t="s">
        <v>75</v>
      </c>
      <c r="J681" s="203" t="str">
        <f>+_xlfn.XLOOKUP(Tabla1[[#This Row],[COD. COLABORADOR]],'[1]Reg_PJ_IP (Bruto)'!$A:$A,'[1]Reg_PJ_IP (Bruto)'!$BL:$BL)</f>
        <v>ACREDITADA</v>
      </c>
    </row>
    <row r="682" spans="1:10" x14ac:dyDescent="0.3">
      <c r="A682" s="125" t="s">
        <v>1113</v>
      </c>
      <c r="B682" s="124">
        <v>45962</v>
      </c>
      <c r="C682" s="139" t="s">
        <v>69</v>
      </c>
      <c r="D682" s="139">
        <v>1081211</v>
      </c>
      <c r="E682" s="143" t="s">
        <v>326</v>
      </c>
      <c r="F682" s="143">
        <v>7141</v>
      </c>
      <c r="G682" s="139" t="s">
        <v>327</v>
      </c>
      <c r="H682" s="139" t="s">
        <v>1046</v>
      </c>
      <c r="I682" s="142" t="s">
        <v>75</v>
      </c>
      <c r="J682" s="203" t="str">
        <f>+_xlfn.XLOOKUP(Tabla1[[#This Row],[COD. COLABORADOR]],'[1]Reg_PJ_IP (Bruto)'!$A:$A,'[1]Reg_PJ_IP (Bruto)'!$BL:$BL)</f>
        <v>ACREDITADA</v>
      </c>
    </row>
    <row r="683" spans="1:10" x14ac:dyDescent="0.3">
      <c r="A683" s="123" t="s">
        <v>1113</v>
      </c>
      <c r="B683" s="124">
        <v>45962</v>
      </c>
      <c r="C683" s="139" t="s">
        <v>69</v>
      </c>
      <c r="D683" s="139">
        <v>1081412</v>
      </c>
      <c r="E683" s="143" t="s">
        <v>1068</v>
      </c>
      <c r="F683" s="141">
        <v>7350</v>
      </c>
      <c r="G683" s="139" t="s">
        <v>1213</v>
      </c>
      <c r="H683" s="139" t="s">
        <v>1060</v>
      </c>
      <c r="I683" s="142" t="s">
        <v>75</v>
      </c>
      <c r="J683" s="203" t="str">
        <f>+_xlfn.XLOOKUP(Tabla1[[#This Row],[COD. COLABORADOR]],'[1]Reg_PJ_IP (Bruto)'!$A:$A,'[1]Reg_PJ_IP (Bruto)'!$BL:$BL)</f>
        <v>ACREDITADA</v>
      </c>
    </row>
    <row r="684" spans="1:10" x14ac:dyDescent="0.3">
      <c r="A684" s="123" t="s">
        <v>1113</v>
      </c>
      <c r="B684" s="124">
        <v>45971</v>
      </c>
      <c r="C684" s="139" t="s">
        <v>70</v>
      </c>
      <c r="D684" s="139">
        <v>1081327</v>
      </c>
      <c r="E684" s="143" t="s">
        <v>345</v>
      </c>
      <c r="F684" s="143">
        <v>7726</v>
      </c>
      <c r="G684" s="139" t="s">
        <v>87</v>
      </c>
      <c r="H684" s="139" t="s">
        <v>1059</v>
      </c>
      <c r="I684" s="142" t="s">
        <v>74</v>
      </c>
      <c r="J684" s="203" t="str">
        <f>+_xlfn.XLOOKUP(Tabla1[[#This Row],[COD. COLABORADOR]],'[1]Reg_PJ_IP (Bruto)'!$A:$A,'[1]Reg_PJ_IP (Bruto)'!$BL:$BL)</f>
        <v>ACREDITADA</v>
      </c>
    </row>
    <row r="685" spans="1:10" x14ac:dyDescent="0.3">
      <c r="A685" s="123" t="s">
        <v>1113</v>
      </c>
      <c r="B685" s="124">
        <v>45987</v>
      </c>
      <c r="C685" s="139" t="s">
        <v>70</v>
      </c>
      <c r="D685" s="139">
        <v>1081434</v>
      </c>
      <c r="E685" s="143" t="s">
        <v>1069</v>
      </c>
      <c r="F685" s="143">
        <v>7646</v>
      </c>
      <c r="G685" s="139" t="s">
        <v>1216</v>
      </c>
      <c r="H685" s="139" t="s">
        <v>1059</v>
      </c>
      <c r="I685" s="142" t="s">
        <v>74</v>
      </c>
      <c r="J685" s="203" t="str">
        <f>+_xlfn.XLOOKUP(Tabla1[[#This Row],[COD. COLABORADOR]],'[1]Reg_PJ_IP (Bruto)'!$A:$A,'[1]Reg_PJ_IP (Bruto)'!$BL:$BL)</f>
        <v>ACREDITADA</v>
      </c>
    </row>
    <row r="686" spans="1:10" x14ac:dyDescent="0.3">
      <c r="A686" s="123" t="s">
        <v>1113</v>
      </c>
      <c r="B686" s="126">
        <v>45992</v>
      </c>
      <c r="C686" s="139" t="s">
        <v>70</v>
      </c>
      <c r="D686" s="139">
        <v>1081281</v>
      </c>
      <c r="E686" s="139" t="s">
        <v>1470</v>
      </c>
      <c r="F686" s="139">
        <v>4250</v>
      </c>
      <c r="G686" s="139" t="s">
        <v>100</v>
      </c>
      <c r="H686" s="139" t="s">
        <v>1047</v>
      </c>
      <c r="I686" s="142" t="s">
        <v>75</v>
      </c>
      <c r="J686" s="203" t="str">
        <f>+_xlfn.XLOOKUP(Tabla1[[#This Row],[COD. COLABORADOR]],'[1]Reg_PJ_IP (Bruto)'!$A:$A,'[1]Reg_PJ_IP (Bruto)'!$BL:$BL)</f>
        <v>ACREDITADA</v>
      </c>
    </row>
    <row r="687" spans="1:10" x14ac:dyDescent="0.3">
      <c r="A687" s="123" t="s">
        <v>1113</v>
      </c>
      <c r="B687" s="126">
        <v>45992</v>
      </c>
      <c r="C687" s="139" t="s">
        <v>70</v>
      </c>
      <c r="D687" s="139">
        <v>1081406</v>
      </c>
      <c r="E687" s="139" t="s">
        <v>1028</v>
      </c>
      <c r="F687" s="139">
        <v>7350</v>
      </c>
      <c r="G687" s="139" t="s">
        <v>1213</v>
      </c>
      <c r="H687" s="139" t="s">
        <v>1060</v>
      </c>
      <c r="I687" s="142" t="s">
        <v>75</v>
      </c>
      <c r="J687" s="203" t="str">
        <f>+_xlfn.XLOOKUP(Tabla1[[#This Row],[COD. COLABORADOR]],'[1]Reg_PJ_IP (Bruto)'!$A:$A,'[1]Reg_PJ_IP (Bruto)'!$BL:$BL)</f>
        <v>ACREDITADA</v>
      </c>
    </row>
    <row r="688" spans="1:10" x14ac:dyDescent="0.3">
      <c r="A688" s="123" t="s">
        <v>1113</v>
      </c>
      <c r="B688" s="124">
        <v>46001</v>
      </c>
      <c r="C688" s="139" t="s">
        <v>69</v>
      </c>
      <c r="D688" s="139">
        <v>1081347</v>
      </c>
      <c r="E688" s="143" t="s">
        <v>339</v>
      </c>
      <c r="F688" s="143">
        <v>2450</v>
      </c>
      <c r="G688" s="139" t="s">
        <v>1212</v>
      </c>
      <c r="H688" s="139" t="s">
        <v>1046</v>
      </c>
      <c r="I688" s="142" t="s">
        <v>75</v>
      </c>
      <c r="J688" s="203" t="str">
        <f>+_xlfn.XLOOKUP(Tabla1[[#This Row],[COD. COLABORADOR]],'[1]Reg_PJ_IP (Bruto)'!$A:$A,'[1]Reg_PJ_IP (Bruto)'!$BL:$BL)</f>
        <v>ACREDITADA</v>
      </c>
    </row>
    <row r="689" spans="1:10" x14ac:dyDescent="0.3">
      <c r="A689" s="123" t="s">
        <v>1113</v>
      </c>
      <c r="B689" s="124">
        <v>46017</v>
      </c>
      <c r="C689" s="139" t="s">
        <v>69</v>
      </c>
      <c r="D689" s="139">
        <v>1081097</v>
      </c>
      <c r="E689" s="143" t="s">
        <v>688</v>
      </c>
      <c r="F689" s="143">
        <v>7141</v>
      </c>
      <c r="G689" s="139" t="s">
        <v>327</v>
      </c>
      <c r="H689" s="139" t="s">
        <v>1046</v>
      </c>
      <c r="I689" s="142" t="s">
        <v>74</v>
      </c>
      <c r="J689" s="203" t="str">
        <f>+_xlfn.XLOOKUP(Tabla1[[#This Row],[COD. COLABORADOR]],'[1]Reg_PJ_IP (Bruto)'!$A:$A,'[1]Reg_PJ_IP (Bruto)'!$BL:$BL)</f>
        <v>ACREDITADA</v>
      </c>
    </row>
    <row r="690" spans="1:10" x14ac:dyDescent="0.3">
      <c r="A690" s="123" t="s">
        <v>1113</v>
      </c>
      <c r="B690" s="126">
        <v>46023</v>
      </c>
      <c r="C690" s="139" t="s">
        <v>70</v>
      </c>
      <c r="D690" s="139">
        <v>1081441</v>
      </c>
      <c r="E690" s="143" t="s">
        <v>1098</v>
      </c>
      <c r="F690" s="139">
        <v>1800</v>
      </c>
      <c r="G690" s="139" t="s">
        <v>1178</v>
      </c>
      <c r="H690" s="139" t="s">
        <v>1060</v>
      </c>
      <c r="I690" s="142" t="s">
        <v>75</v>
      </c>
      <c r="J690" s="203" t="str">
        <f>+_xlfn.XLOOKUP(Tabla1[[#This Row],[COD. COLABORADOR]],'[1]Reg_PJ_IP (Bruto)'!$A:$A,'[1]Reg_PJ_IP (Bruto)'!$BL:$BL)</f>
        <v>ACREDITADA</v>
      </c>
    </row>
    <row r="691" spans="1:10" x14ac:dyDescent="0.3">
      <c r="A691" s="123" t="s">
        <v>1113</v>
      </c>
      <c r="B691" s="124">
        <v>46034</v>
      </c>
      <c r="C691" s="139" t="s">
        <v>70</v>
      </c>
      <c r="D691" s="140">
        <v>1081371</v>
      </c>
      <c r="E691" s="141" t="s">
        <v>1086</v>
      </c>
      <c r="F691" s="141">
        <v>6943</v>
      </c>
      <c r="G691" s="140" t="s">
        <v>1462</v>
      </c>
      <c r="H691" s="140" t="s">
        <v>1060</v>
      </c>
      <c r="I691" s="142" t="s">
        <v>75</v>
      </c>
      <c r="J691" s="203" t="str">
        <f>+_xlfn.XLOOKUP(Tabla1[[#This Row],[COD. COLABORADOR]],'[1]Reg_PJ_IP (Bruto)'!$A:$A,'[1]Reg_PJ_IP (Bruto)'!$BL:$BL)</f>
        <v>ACREDITADA</v>
      </c>
    </row>
    <row r="692" spans="1:10" x14ac:dyDescent="0.3">
      <c r="A692" s="123" t="s">
        <v>1113</v>
      </c>
      <c r="B692" s="124">
        <v>46048</v>
      </c>
      <c r="C692" s="139" t="s">
        <v>70</v>
      </c>
      <c r="D692" s="140">
        <v>1081373</v>
      </c>
      <c r="E692" s="143" t="s">
        <v>1087</v>
      </c>
      <c r="F692" s="141">
        <v>6943</v>
      </c>
      <c r="G692" s="140" t="s">
        <v>1462</v>
      </c>
      <c r="H692" s="139" t="s">
        <v>1060</v>
      </c>
      <c r="I692" s="142" t="s">
        <v>75</v>
      </c>
      <c r="J692" s="203" t="str">
        <f>+_xlfn.XLOOKUP(Tabla1[[#This Row],[COD. COLABORADOR]],'[1]Reg_PJ_IP (Bruto)'!$A:$A,'[1]Reg_PJ_IP (Bruto)'!$BL:$BL)</f>
        <v>ACREDITADA</v>
      </c>
    </row>
    <row r="693" spans="1:10" x14ac:dyDescent="0.3">
      <c r="A693" s="123" t="s">
        <v>1113</v>
      </c>
      <c r="B693" s="124">
        <v>46048</v>
      </c>
      <c r="C693" s="139" t="s">
        <v>70</v>
      </c>
      <c r="D693" s="140">
        <v>1081420</v>
      </c>
      <c r="E693" s="143" t="s">
        <v>1099</v>
      </c>
      <c r="F693" s="147">
        <v>6943</v>
      </c>
      <c r="G693" s="140" t="s">
        <v>1462</v>
      </c>
      <c r="H693" s="139" t="s">
        <v>1060</v>
      </c>
      <c r="I693" s="142" t="s">
        <v>75</v>
      </c>
      <c r="J693" s="203" t="str">
        <f>+_xlfn.XLOOKUP(Tabla1[[#This Row],[COD. COLABORADOR]],'[1]Reg_PJ_IP (Bruto)'!$A:$A,'[1]Reg_PJ_IP (Bruto)'!$BL:$BL)</f>
        <v>ACREDITADA</v>
      </c>
    </row>
    <row r="694" spans="1:10" x14ac:dyDescent="0.3">
      <c r="A694" s="123" t="s">
        <v>1113</v>
      </c>
      <c r="B694" s="124">
        <v>46048</v>
      </c>
      <c r="C694" s="139" t="s">
        <v>70</v>
      </c>
      <c r="D694" s="139">
        <v>1081414</v>
      </c>
      <c r="E694" s="143" t="s">
        <v>1119</v>
      </c>
      <c r="F694" s="143">
        <v>6943</v>
      </c>
      <c r="G694" s="139" t="s">
        <v>1462</v>
      </c>
      <c r="H694" s="139" t="s">
        <v>1060</v>
      </c>
      <c r="I694" s="142" t="s">
        <v>75</v>
      </c>
      <c r="J694" s="203" t="str">
        <f>+_xlfn.XLOOKUP(Tabla1[[#This Row],[COD. COLABORADOR]],'[1]Reg_PJ_IP (Bruto)'!$A:$A,'[1]Reg_PJ_IP (Bruto)'!$BL:$BL)</f>
        <v>ACREDITADA</v>
      </c>
    </row>
    <row r="695" spans="1:10" x14ac:dyDescent="0.3">
      <c r="A695" s="123" t="s">
        <v>1113</v>
      </c>
      <c r="B695" s="129">
        <v>46054</v>
      </c>
      <c r="C695" s="139" t="s">
        <v>70</v>
      </c>
      <c r="D695" s="194">
        <v>1081318</v>
      </c>
      <c r="E695" s="195" t="s">
        <v>342</v>
      </c>
      <c r="F695" s="195">
        <v>3800</v>
      </c>
      <c r="G695" s="194" t="s">
        <v>1207</v>
      </c>
      <c r="H695" s="139" t="s">
        <v>1051</v>
      </c>
      <c r="I695" s="142" t="s">
        <v>75</v>
      </c>
      <c r="J695" s="203" t="str">
        <f>+_xlfn.XLOOKUP(Tabla1[[#This Row],[COD. COLABORADOR]],'[1]Reg_PJ_IP (Bruto)'!$A:$A,'[1]Reg_PJ_IP (Bruto)'!$BL:$BL)</f>
        <v>ACREDITADA</v>
      </c>
    </row>
    <row r="696" spans="1:10" x14ac:dyDescent="0.3">
      <c r="A696" s="123" t="s">
        <v>1113</v>
      </c>
      <c r="B696" s="124">
        <v>46054</v>
      </c>
      <c r="C696" s="139" t="s">
        <v>70</v>
      </c>
      <c r="D696" s="140">
        <v>1081298</v>
      </c>
      <c r="E696" s="143" t="s">
        <v>1100</v>
      </c>
      <c r="F696" s="141">
        <v>6943</v>
      </c>
      <c r="G696" s="140" t="s">
        <v>1462</v>
      </c>
      <c r="H696" s="139" t="s">
        <v>1051</v>
      </c>
      <c r="I696" s="142" t="s">
        <v>75</v>
      </c>
      <c r="J696" s="203" t="str">
        <f>+_xlfn.XLOOKUP(Tabla1[[#This Row],[COD. COLABORADOR]],'[1]Reg_PJ_IP (Bruto)'!$A:$A,'[1]Reg_PJ_IP (Bruto)'!$BL:$BL)</f>
        <v>ACREDITADA</v>
      </c>
    </row>
    <row r="697" spans="1:10" x14ac:dyDescent="0.3">
      <c r="A697" s="123" t="s">
        <v>1113</v>
      </c>
      <c r="B697" s="126">
        <v>46058</v>
      </c>
      <c r="C697" s="139" t="s">
        <v>70</v>
      </c>
      <c r="D697" s="140">
        <v>1081355</v>
      </c>
      <c r="E697" s="143" t="s">
        <v>1489</v>
      </c>
      <c r="F697" s="140">
        <v>6943</v>
      </c>
      <c r="G697" s="140" t="s">
        <v>1462</v>
      </c>
      <c r="H697" s="139" t="s">
        <v>1060</v>
      </c>
      <c r="I697" s="142" t="s">
        <v>75</v>
      </c>
      <c r="J697" s="203" t="str">
        <f>+_xlfn.XLOOKUP(Tabla1[[#This Row],[COD. COLABORADOR]],'[1]Reg_PJ_IP (Bruto)'!$A:$A,'[1]Reg_PJ_IP (Bruto)'!$BL:$BL)</f>
        <v>ACREDITADA</v>
      </c>
    </row>
    <row r="698" spans="1:10" x14ac:dyDescent="0.3">
      <c r="A698" s="123" t="s">
        <v>1113</v>
      </c>
      <c r="B698" s="124">
        <v>46082</v>
      </c>
      <c r="C698" s="139" t="s">
        <v>70</v>
      </c>
      <c r="D698" s="139">
        <v>1081170</v>
      </c>
      <c r="E698" s="143" t="s">
        <v>1460</v>
      </c>
      <c r="F698" s="143">
        <v>6570</v>
      </c>
      <c r="G698" s="139" t="s">
        <v>1445</v>
      </c>
      <c r="H698" s="139" t="s">
        <v>1050</v>
      </c>
      <c r="I698" s="142" t="s">
        <v>75</v>
      </c>
      <c r="J698" s="203" t="str">
        <f>+_xlfn.XLOOKUP(Tabla1[[#This Row],[COD. COLABORADOR]],'[1]Reg_PJ_IP (Bruto)'!$A:$A,'[1]Reg_PJ_IP (Bruto)'!$BL:$BL)</f>
        <v>ACREDITADA</v>
      </c>
    </row>
    <row r="699" spans="1:10" x14ac:dyDescent="0.3">
      <c r="A699" s="123" t="s">
        <v>1113</v>
      </c>
      <c r="B699" s="130">
        <v>46082</v>
      </c>
      <c r="C699" s="139" t="s">
        <v>70</v>
      </c>
      <c r="D699" s="139">
        <v>1081553</v>
      </c>
      <c r="E699" s="141" t="s">
        <v>1121</v>
      </c>
      <c r="F699" s="139">
        <v>7267</v>
      </c>
      <c r="G699" s="139" t="s">
        <v>1454</v>
      </c>
      <c r="H699" s="139" t="s">
        <v>1122</v>
      </c>
      <c r="I699" s="142" t="s">
        <v>74</v>
      </c>
      <c r="J699" s="203" t="str">
        <f>+_xlfn.XLOOKUP(Tabla1[[#This Row],[COD. COLABORADOR]],'[1]Reg_PJ_IP (Bruto)'!$A:$A,'[1]Reg_PJ_IP (Bruto)'!$BL:$BL)</f>
        <v>ACREDITADA</v>
      </c>
    </row>
    <row r="700" spans="1:10" x14ac:dyDescent="0.3">
      <c r="A700" s="123" t="s">
        <v>1113</v>
      </c>
      <c r="B700" s="130">
        <v>46082</v>
      </c>
      <c r="C700" s="139" t="s">
        <v>70</v>
      </c>
      <c r="D700" s="139">
        <v>1081383</v>
      </c>
      <c r="E700" s="139" t="s">
        <v>1124</v>
      </c>
      <c r="F700" s="139">
        <v>6943</v>
      </c>
      <c r="G700" s="139" t="s">
        <v>1462</v>
      </c>
      <c r="H700" s="139" t="s">
        <v>1060</v>
      </c>
      <c r="I700" s="142" t="s">
        <v>74</v>
      </c>
      <c r="J700" s="203" t="str">
        <f>+_xlfn.XLOOKUP(Tabla1[[#This Row],[COD. COLABORADOR]],'[1]Reg_PJ_IP (Bruto)'!$A:$A,'[1]Reg_PJ_IP (Bruto)'!$BL:$BL)</f>
        <v>ACREDITADA</v>
      </c>
    </row>
    <row r="701" spans="1:10" x14ac:dyDescent="0.3">
      <c r="A701" s="123" t="s">
        <v>1113</v>
      </c>
      <c r="B701" s="126">
        <v>46087</v>
      </c>
      <c r="C701" s="139" t="s">
        <v>70</v>
      </c>
      <c r="D701" s="140">
        <v>1081279</v>
      </c>
      <c r="E701" s="143" t="s">
        <v>1473</v>
      </c>
      <c r="F701" s="139">
        <v>6866</v>
      </c>
      <c r="G701" s="139" t="s">
        <v>1209</v>
      </c>
      <c r="H701" s="139" t="s">
        <v>1047</v>
      </c>
      <c r="I701" s="142" t="s">
        <v>75</v>
      </c>
      <c r="J701" s="203" t="str">
        <f>+_xlfn.XLOOKUP(Tabla1[[#This Row],[COD. COLABORADOR]],'[1]Reg_PJ_IP (Bruto)'!$A:$A,'[1]Reg_PJ_IP (Bruto)'!$BL:$BL)</f>
        <v>ACREDITADA</v>
      </c>
    </row>
    <row r="702" spans="1:10" x14ac:dyDescent="0.3">
      <c r="A702" s="123" t="s">
        <v>1113</v>
      </c>
      <c r="B702" s="126">
        <v>46087</v>
      </c>
      <c r="C702" s="139" t="s">
        <v>70</v>
      </c>
      <c r="D702" s="139">
        <v>1081359</v>
      </c>
      <c r="E702" s="139" t="s">
        <v>1120</v>
      </c>
      <c r="F702" s="139">
        <v>4450</v>
      </c>
      <c r="G702" s="139" t="s">
        <v>297</v>
      </c>
      <c r="H702" s="139" t="s">
        <v>1060</v>
      </c>
      <c r="I702" s="142" t="s">
        <v>74</v>
      </c>
      <c r="J702" s="203" t="str">
        <f>+_xlfn.XLOOKUP(Tabla1[[#This Row],[COD. COLABORADOR]],'[1]Reg_PJ_IP (Bruto)'!$A:$A,'[1]Reg_PJ_IP (Bruto)'!$BL:$BL)</f>
        <v>ACREDITADA</v>
      </c>
    </row>
    <row r="703" spans="1:10" x14ac:dyDescent="0.3">
      <c r="A703" s="123" t="s">
        <v>1113</v>
      </c>
      <c r="B703" s="124">
        <v>46100</v>
      </c>
      <c r="C703" s="139" t="s">
        <v>68</v>
      </c>
      <c r="D703" s="139">
        <v>1081577</v>
      </c>
      <c r="E703" s="143" t="s">
        <v>1123</v>
      </c>
      <c r="F703" s="143">
        <v>8061</v>
      </c>
      <c r="G703" s="139" t="s">
        <v>1494</v>
      </c>
      <c r="H703" s="139" t="s">
        <v>1122</v>
      </c>
      <c r="I703" s="142" t="s">
        <v>74</v>
      </c>
      <c r="J703" s="203" t="str">
        <f>+_xlfn.XLOOKUP(Tabla1[[#This Row],[COD. COLABORADOR]],'[1]Reg_PJ_IP (Bruto)'!$A:$A,'[1]Reg_PJ_IP (Bruto)'!$BL:$BL)</f>
        <v>ACREDITADA</v>
      </c>
    </row>
    <row r="704" spans="1:10" x14ac:dyDescent="0.3">
      <c r="A704" s="123" t="s">
        <v>1113</v>
      </c>
      <c r="B704" s="124">
        <v>46113</v>
      </c>
      <c r="C704" s="139" t="s">
        <v>69</v>
      </c>
      <c r="D704" s="139">
        <v>1081241</v>
      </c>
      <c r="E704" s="143" t="s">
        <v>1466</v>
      </c>
      <c r="F704" s="143">
        <v>6902</v>
      </c>
      <c r="G704" s="139" t="s">
        <v>1431</v>
      </c>
      <c r="H704" s="139" t="s">
        <v>1047</v>
      </c>
      <c r="I704" s="142" t="s">
        <v>75</v>
      </c>
      <c r="J704" s="203" t="str">
        <f>+_xlfn.XLOOKUP(Tabla1[[#This Row],[COD. COLABORADOR]],'[1]Reg_PJ_IP (Bruto)'!$A:$A,'[1]Reg_PJ_IP (Bruto)'!$BL:$BL)</f>
        <v>ACREDITADA</v>
      </c>
    </row>
    <row r="705" spans="1:10" x14ac:dyDescent="0.3">
      <c r="A705" s="123" t="s">
        <v>1113</v>
      </c>
      <c r="B705" s="126">
        <v>46113</v>
      </c>
      <c r="C705" s="139" t="s">
        <v>69</v>
      </c>
      <c r="D705" s="139">
        <v>1081432</v>
      </c>
      <c r="E705" s="143" t="s">
        <v>908</v>
      </c>
      <c r="F705" s="139">
        <v>8017</v>
      </c>
      <c r="G705" s="139" t="s">
        <v>337</v>
      </c>
      <c r="H705" s="139" t="s">
        <v>1046</v>
      </c>
      <c r="I705" s="142" t="s">
        <v>74</v>
      </c>
      <c r="J705" s="203" t="str">
        <f>+_xlfn.XLOOKUP(Tabla1[[#This Row],[COD. COLABORADOR]],'[1]Reg_PJ_IP (Bruto)'!$A:$A,'[1]Reg_PJ_IP (Bruto)'!$BL:$BL)</f>
        <v>ACREDITADA</v>
      </c>
    </row>
    <row r="706" spans="1:10" x14ac:dyDescent="0.3">
      <c r="A706" s="123" t="s">
        <v>1113</v>
      </c>
      <c r="B706" s="126">
        <v>46113</v>
      </c>
      <c r="C706" s="139" t="s">
        <v>70</v>
      </c>
      <c r="D706" s="139">
        <v>1081575</v>
      </c>
      <c r="E706" s="143" t="s">
        <v>1495</v>
      </c>
      <c r="F706" s="139">
        <v>8061</v>
      </c>
      <c r="G706" s="139" t="s">
        <v>1494</v>
      </c>
      <c r="H706" s="139" t="s">
        <v>1496</v>
      </c>
      <c r="I706" s="142" t="s">
        <v>876</v>
      </c>
      <c r="J706" s="203" t="str">
        <f>+_xlfn.XLOOKUP(Tabla1[[#This Row],[COD. COLABORADOR]],'[1]Reg_PJ_IP (Bruto)'!$A:$A,'[1]Reg_PJ_IP (Bruto)'!$BL:$BL)</f>
        <v>ACREDITADA</v>
      </c>
    </row>
    <row r="707" spans="1:10" x14ac:dyDescent="0.3">
      <c r="A707" s="123" t="s">
        <v>1113</v>
      </c>
      <c r="B707" s="124">
        <v>46113</v>
      </c>
      <c r="C707" s="139" t="s">
        <v>71</v>
      </c>
      <c r="D707" s="139">
        <v>1081577</v>
      </c>
      <c r="E707" s="143" t="s">
        <v>1123</v>
      </c>
      <c r="F707" s="143">
        <v>8061</v>
      </c>
      <c r="G707" s="139" t="s">
        <v>1494</v>
      </c>
      <c r="H707" s="139" t="s">
        <v>1122</v>
      </c>
      <c r="I707" s="142" t="s">
        <v>71</v>
      </c>
      <c r="J707" s="203" t="str">
        <f>+_xlfn.XLOOKUP(Tabla1[[#This Row],[COD. COLABORADOR]],'[1]Reg_PJ_IP (Bruto)'!$A:$A,'[1]Reg_PJ_IP (Bruto)'!$BL:$BL)</f>
        <v>ACREDITADA</v>
      </c>
    </row>
    <row r="708" spans="1:10" x14ac:dyDescent="0.3">
      <c r="A708" s="123" t="s">
        <v>1113</v>
      </c>
      <c r="B708" s="124">
        <v>46120</v>
      </c>
      <c r="C708" s="139" t="s">
        <v>69</v>
      </c>
      <c r="D708" s="139">
        <v>1081470</v>
      </c>
      <c r="E708" s="143" t="s">
        <v>1141</v>
      </c>
      <c r="F708" s="143">
        <v>7646</v>
      </c>
      <c r="G708" s="139" t="s">
        <v>1216</v>
      </c>
      <c r="H708" s="139" t="s">
        <v>1059</v>
      </c>
      <c r="I708" s="142" t="s">
        <v>74</v>
      </c>
      <c r="J708" s="203" t="str">
        <f>+_xlfn.XLOOKUP(Tabla1[[#This Row],[COD. COLABORADOR]],'[1]Reg_PJ_IP (Bruto)'!$A:$A,'[1]Reg_PJ_IP (Bruto)'!$BL:$BL)</f>
        <v>ACREDITADA</v>
      </c>
    </row>
    <row r="709" spans="1:10" x14ac:dyDescent="0.3">
      <c r="A709" s="123" t="s">
        <v>1113</v>
      </c>
      <c r="B709" s="126">
        <v>46143</v>
      </c>
      <c r="C709" s="139" t="s">
        <v>69</v>
      </c>
      <c r="D709" s="139">
        <v>1081295</v>
      </c>
      <c r="E709" s="143" t="s">
        <v>340</v>
      </c>
      <c r="F709" s="139">
        <v>6570</v>
      </c>
      <c r="G709" s="139" t="s">
        <v>1445</v>
      </c>
      <c r="H709" s="139" t="s">
        <v>1052</v>
      </c>
      <c r="I709" s="142" t="s">
        <v>75</v>
      </c>
      <c r="J709" s="203" t="str">
        <f>+_xlfn.XLOOKUP(Tabla1[[#This Row],[COD. COLABORADOR]],'[1]Reg_PJ_IP (Bruto)'!$A:$A,'[1]Reg_PJ_IP (Bruto)'!$BL:$BL)</f>
        <v>ACREDITADA</v>
      </c>
    </row>
    <row r="710" spans="1:10" x14ac:dyDescent="0.3">
      <c r="A710" s="123" t="s">
        <v>1113</v>
      </c>
      <c r="B710" s="124">
        <v>46143</v>
      </c>
      <c r="C710" s="139" t="s">
        <v>69</v>
      </c>
      <c r="D710" s="139">
        <v>1081309</v>
      </c>
      <c r="E710" s="143" t="s">
        <v>1483</v>
      </c>
      <c r="F710" s="143">
        <v>6866</v>
      </c>
      <c r="G710" s="139" t="s">
        <v>1209</v>
      </c>
      <c r="H710" s="139" t="s">
        <v>1051</v>
      </c>
      <c r="I710" s="142" t="s">
        <v>75</v>
      </c>
      <c r="J710" s="203" t="str">
        <f>+_xlfn.XLOOKUP(Tabla1[[#This Row],[COD. COLABORADOR]],'[1]Reg_PJ_IP (Bruto)'!$A:$A,'[1]Reg_PJ_IP (Bruto)'!$BL:$BL)</f>
        <v>ACREDITADA</v>
      </c>
    </row>
    <row r="711" spans="1:10" x14ac:dyDescent="0.3">
      <c r="A711" s="123" t="s">
        <v>1113</v>
      </c>
      <c r="B711" s="126">
        <v>46143</v>
      </c>
      <c r="C711" s="139" t="s">
        <v>70</v>
      </c>
      <c r="D711" s="139">
        <v>1081349</v>
      </c>
      <c r="E711" s="139" t="s">
        <v>818</v>
      </c>
      <c r="F711" s="139">
        <v>7644</v>
      </c>
      <c r="G711" s="143" t="s">
        <v>1210</v>
      </c>
      <c r="H711" s="139" t="s">
        <v>1046</v>
      </c>
      <c r="I711" s="142" t="s">
        <v>75</v>
      </c>
      <c r="J711" s="203" t="str">
        <f>+_xlfn.XLOOKUP(Tabla1[[#This Row],[COD. COLABORADOR]],'[1]Reg_PJ_IP (Bruto)'!$A:$A,'[1]Reg_PJ_IP (Bruto)'!$BL:$BL)</f>
        <v>ACREDITADA</v>
      </c>
    </row>
    <row r="712" spans="1:10" x14ac:dyDescent="0.3">
      <c r="A712" s="123" t="s">
        <v>1113</v>
      </c>
      <c r="B712" s="124">
        <v>46143</v>
      </c>
      <c r="C712" s="139" t="s">
        <v>70</v>
      </c>
      <c r="D712" s="139">
        <v>1081300</v>
      </c>
      <c r="E712" s="143" t="s">
        <v>336</v>
      </c>
      <c r="F712" s="147">
        <v>8017</v>
      </c>
      <c r="G712" s="139" t="s">
        <v>337</v>
      </c>
      <c r="H712" s="139" t="s">
        <v>1046</v>
      </c>
      <c r="I712" s="142" t="s">
        <v>75</v>
      </c>
      <c r="J712" s="203" t="str">
        <f>+_xlfn.XLOOKUP(Tabla1[[#This Row],[COD. COLABORADOR]],'[1]Reg_PJ_IP (Bruto)'!$A:$A,'[1]Reg_PJ_IP (Bruto)'!$BL:$BL)</f>
        <v>ACREDITADA</v>
      </c>
    </row>
    <row r="713" spans="1:10" x14ac:dyDescent="0.3">
      <c r="A713" s="123" t="s">
        <v>1113</v>
      </c>
      <c r="B713" s="124">
        <v>46153</v>
      </c>
      <c r="C713" s="139" t="s">
        <v>70</v>
      </c>
      <c r="D713" s="139">
        <v>1081432</v>
      </c>
      <c r="E713" s="143" t="s">
        <v>908</v>
      </c>
      <c r="F713" s="143">
        <v>8017</v>
      </c>
      <c r="G713" s="139" t="s">
        <v>337</v>
      </c>
      <c r="H713" s="139" t="s">
        <v>1046</v>
      </c>
      <c r="I713" s="142" t="s">
        <v>74</v>
      </c>
      <c r="J713" s="203" t="str">
        <f>+_xlfn.XLOOKUP(Tabla1[[#This Row],[COD. COLABORADOR]],'[1]Reg_PJ_IP (Bruto)'!$A:$A,'[1]Reg_PJ_IP (Bruto)'!$BL:$BL)</f>
        <v>ACREDITADA</v>
      </c>
    </row>
    <row r="714" spans="1:10" x14ac:dyDescent="0.3">
      <c r="A714" s="123" t="s">
        <v>1113</v>
      </c>
      <c r="B714" s="124">
        <v>46168</v>
      </c>
      <c r="C714" s="139" t="s">
        <v>69</v>
      </c>
      <c r="D714" s="139">
        <v>1081328</v>
      </c>
      <c r="E714" s="143" t="s">
        <v>826</v>
      </c>
      <c r="F714" s="143">
        <v>7726</v>
      </c>
      <c r="G714" s="139" t="s">
        <v>87</v>
      </c>
      <c r="H714" s="139" t="s">
        <v>1059</v>
      </c>
      <c r="I714" s="142" t="s">
        <v>75</v>
      </c>
      <c r="J714" s="203" t="str">
        <f>+_xlfn.XLOOKUP(Tabla1[[#This Row],[COD. COLABORADOR]],'[1]Reg_PJ_IP (Bruto)'!$A:$A,'[1]Reg_PJ_IP (Bruto)'!$BL:$BL)</f>
        <v>ACREDITADA</v>
      </c>
    </row>
    <row r="715" spans="1:10" x14ac:dyDescent="0.3">
      <c r="A715" s="123" t="s">
        <v>1113</v>
      </c>
      <c r="B715" s="124">
        <v>46174</v>
      </c>
      <c r="C715" s="139" t="s">
        <v>70</v>
      </c>
      <c r="D715" s="139">
        <v>1081316</v>
      </c>
      <c r="E715" s="143" t="s">
        <v>335</v>
      </c>
      <c r="F715" s="143">
        <v>3800</v>
      </c>
      <c r="G715" s="139" t="s">
        <v>1207</v>
      </c>
      <c r="H715" s="139" t="s">
        <v>1051</v>
      </c>
      <c r="I715" s="142" t="s">
        <v>75</v>
      </c>
      <c r="J715" s="203" t="str">
        <f>+_xlfn.XLOOKUP(Tabla1[[#This Row],[COD. COLABORADOR]],'[1]Reg_PJ_IP (Bruto)'!$A:$A,'[1]Reg_PJ_IP (Bruto)'!$BL:$BL)</f>
        <v>ACREDITADA</v>
      </c>
    </row>
    <row r="716" spans="1:10" x14ac:dyDescent="0.3">
      <c r="A716" s="123" t="s">
        <v>1113</v>
      </c>
      <c r="B716" s="124">
        <v>46174</v>
      </c>
      <c r="C716" s="139" t="s">
        <v>70</v>
      </c>
      <c r="D716" s="139">
        <v>1081143</v>
      </c>
      <c r="E716" s="143" t="s">
        <v>1497</v>
      </c>
      <c r="F716" s="143">
        <v>4450</v>
      </c>
      <c r="G716" s="139" t="s">
        <v>297</v>
      </c>
      <c r="H716" s="139" t="s">
        <v>1045</v>
      </c>
      <c r="I716" s="142" t="s">
        <v>75</v>
      </c>
      <c r="J716" s="203" t="str">
        <f>+_xlfn.XLOOKUP(Tabla1[[#This Row],[COD. COLABORADOR]],'[1]Reg_PJ_IP (Bruto)'!$A:$A,'[1]Reg_PJ_IP (Bruto)'!$BL:$BL)</f>
        <v>ACREDITADA</v>
      </c>
    </row>
    <row r="717" spans="1:10" x14ac:dyDescent="0.3">
      <c r="A717" s="123" t="s">
        <v>1113</v>
      </c>
      <c r="B717" s="126">
        <v>46174</v>
      </c>
      <c r="C717" s="139" t="s">
        <v>70</v>
      </c>
      <c r="D717" s="139">
        <v>1081387</v>
      </c>
      <c r="E717" s="139" t="s">
        <v>1218</v>
      </c>
      <c r="F717" s="139">
        <v>6866</v>
      </c>
      <c r="G717" s="139" t="s">
        <v>1209</v>
      </c>
      <c r="H717" s="139" t="s">
        <v>1060</v>
      </c>
      <c r="I717" s="142" t="s">
        <v>75</v>
      </c>
      <c r="J717" s="203" t="str">
        <f>+_xlfn.XLOOKUP(Tabla1[[#This Row],[COD. COLABORADOR]],'[1]Reg_PJ_IP (Bruto)'!$A:$A,'[1]Reg_PJ_IP (Bruto)'!$BL:$BL)</f>
        <v>ACREDITADA</v>
      </c>
    </row>
    <row r="718" spans="1:10" x14ac:dyDescent="0.3">
      <c r="A718" s="123" t="s">
        <v>1113</v>
      </c>
      <c r="B718" s="124">
        <v>46174</v>
      </c>
      <c r="C718" s="139" t="s">
        <v>70</v>
      </c>
      <c r="D718" s="139">
        <v>1081410</v>
      </c>
      <c r="E718" s="143" t="s">
        <v>1217</v>
      </c>
      <c r="F718" s="143">
        <v>6943</v>
      </c>
      <c r="G718" s="139" t="s">
        <v>1462</v>
      </c>
      <c r="H718" s="139" t="s">
        <v>1060</v>
      </c>
      <c r="I718" s="142" t="s">
        <v>75</v>
      </c>
      <c r="J718" s="203" t="str">
        <f>+_xlfn.XLOOKUP(Tabla1[[#This Row],[COD. COLABORADOR]],'[1]Reg_PJ_IP (Bruto)'!$A:$A,'[1]Reg_PJ_IP (Bruto)'!$BL:$BL)</f>
        <v>ACREDITADA</v>
      </c>
    </row>
    <row r="719" spans="1:10" x14ac:dyDescent="0.3">
      <c r="A719" s="123" t="s">
        <v>1113</v>
      </c>
      <c r="B719" s="124">
        <v>46182</v>
      </c>
      <c r="C719" s="139" t="s">
        <v>70</v>
      </c>
      <c r="D719" s="139">
        <v>1081474</v>
      </c>
      <c r="E719" s="143" t="s">
        <v>1219</v>
      </c>
      <c r="F719" s="143">
        <v>7350</v>
      </c>
      <c r="G719" s="139" t="s">
        <v>1213</v>
      </c>
      <c r="H719" s="139" t="s">
        <v>1060</v>
      </c>
      <c r="I719" s="142" t="s">
        <v>75</v>
      </c>
      <c r="J719" s="203" t="str">
        <f>+_xlfn.XLOOKUP(Tabla1[[#This Row],[COD. COLABORADOR]],'[1]Reg_PJ_IP (Bruto)'!$A:$A,'[1]Reg_PJ_IP (Bruto)'!$BL:$BL)</f>
        <v>ACREDITADA</v>
      </c>
    </row>
    <row r="720" spans="1:10" x14ac:dyDescent="0.3">
      <c r="A720" s="123" t="s">
        <v>1113</v>
      </c>
      <c r="B720" s="124">
        <v>46196</v>
      </c>
      <c r="C720" s="139" t="s">
        <v>70</v>
      </c>
      <c r="D720" s="139">
        <v>1081330</v>
      </c>
      <c r="E720" s="143" t="s">
        <v>1208</v>
      </c>
      <c r="F720" s="143">
        <v>6866</v>
      </c>
      <c r="G720" s="139" t="s">
        <v>1209</v>
      </c>
      <c r="H720" s="139" t="s">
        <v>1044</v>
      </c>
      <c r="I720" s="142" t="s">
        <v>75</v>
      </c>
      <c r="J720" s="203" t="str">
        <f>+_xlfn.XLOOKUP(Tabla1[[#This Row],[COD. COLABORADOR]],'[1]Reg_PJ_IP (Bruto)'!$A:$A,'[1]Reg_PJ_IP (Bruto)'!$BL:$BL)</f>
        <v>ACREDITADA</v>
      </c>
    </row>
    <row r="721" spans="1:10" x14ac:dyDescent="0.3">
      <c r="A721" s="123" t="s">
        <v>1113</v>
      </c>
      <c r="B721" s="124">
        <v>46204</v>
      </c>
      <c r="C721" s="139" t="s">
        <v>70</v>
      </c>
      <c r="D721" s="139">
        <v>1081229</v>
      </c>
      <c r="E721" s="143" t="s">
        <v>1498</v>
      </c>
      <c r="F721" s="143">
        <v>3800</v>
      </c>
      <c r="G721" s="139" t="s">
        <v>1207</v>
      </c>
      <c r="H721" s="139" t="s">
        <v>1045</v>
      </c>
      <c r="I721" s="142" t="s">
        <v>75</v>
      </c>
      <c r="J721" s="203" t="str">
        <f>+_xlfn.XLOOKUP(Tabla1[[#This Row],[COD. COLABORADOR]],'[1]Reg_PJ_IP (Bruto)'!$A:$A,'[1]Reg_PJ_IP (Bruto)'!$BL:$BL)</f>
        <v>ACREDITADA</v>
      </c>
    </row>
    <row r="722" spans="1:10" x14ac:dyDescent="0.3">
      <c r="A722" s="123" t="s">
        <v>1113</v>
      </c>
      <c r="B722" s="124">
        <v>46204</v>
      </c>
      <c r="C722" s="139" t="s">
        <v>70</v>
      </c>
      <c r="D722" s="139">
        <v>1081178</v>
      </c>
      <c r="E722" s="143" t="s">
        <v>1499</v>
      </c>
      <c r="F722" s="143">
        <v>6100</v>
      </c>
      <c r="G722" s="139" t="s">
        <v>1061</v>
      </c>
      <c r="H722" s="139" t="s">
        <v>1045</v>
      </c>
      <c r="I722" s="142" t="s">
        <v>75</v>
      </c>
      <c r="J722" s="203" t="str">
        <f>+_xlfn.XLOOKUP(Tabla1[[#This Row],[COD. COLABORADOR]],'[1]Reg_PJ_IP (Bruto)'!$A:$A,'[1]Reg_PJ_IP (Bruto)'!$BL:$BL)</f>
        <v>ACREDITADA</v>
      </c>
    </row>
    <row r="723" spans="1:10" x14ac:dyDescent="0.3">
      <c r="A723" s="123" t="s">
        <v>1113</v>
      </c>
      <c r="B723" s="131">
        <v>46210</v>
      </c>
      <c r="C723" s="139" t="s">
        <v>70</v>
      </c>
      <c r="D723" s="139">
        <v>1081569</v>
      </c>
      <c r="E723" s="139" t="s">
        <v>1500</v>
      </c>
      <c r="F723" s="139">
        <v>3800</v>
      </c>
      <c r="G723" s="139" t="s">
        <v>1207</v>
      </c>
      <c r="H723" s="139" t="s">
        <v>1122</v>
      </c>
      <c r="I723" s="142" t="s">
        <v>74</v>
      </c>
      <c r="J723" s="203" t="str">
        <f>+_xlfn.XLOOKUP(Tabla1[[#This Row],[COD. COLABORADOR]],'[1]Reg_PJ_IP (Bruto)'!$A:$A,'[1]Reg_PJ_IP (Bruto)'!$BL:$BL)</f>
        <v>ACREDITADA</v>
      </c>
    </row>
    <row r="724" spans="1:10" x14ac:dyDescent="0.3">
      <c r="A724" s="123" t="s">
        <v>57</v>
      </c>
      <c r="B724" s="126">
        <v>44682</v>
      </c>
      <c r="C724" s="139" t="s">
        <v>66</v>
      </c>
      <c r="D724" s="139">
        <v>1040309</v>
      </c>
      <c r="E724" s="143" t="s">
        <v>350</v>
      </c>
      <c r="F724" s="143">
        <v>2150</v>
      </c>
      <c r="G724" s="143" t="s">
        <v>1171</v>
      </c>
      <c r="H724" s="139" t="s">
        <v>1055</v>
      </c>
      <c r="I724" s="142" t="s">
        <v>75</v>
      </c>
      <c r="J724" s="203" t="str">
        <f>+_xlfn.XLOOKUP(Tabla1[[#This Row],[COD. COLABORADOR]],'[1]Reg_PJ_IP (Bruto)'!$A:$A,'[1]Reg_PJ_IP (Bruto)'!$BL:$BL)</f>
        <v>ACREDITADA</v>
      </c>
    </row>
    <row r="725" spans="1:10" x14ac:dyDescent="0.3">
      <c r="A725" s="123" t="s">
        <v>57</v>
      </c>
      <c r="B725" s="132">
        <v>44682</v>
      </c>
      <c r="C725" s="139" t="s">
        <v>66</v>
      </c>
      <c r="D725" s="139">
        <v>1040504</v>
      </c>
      <c r="E725" s="139" t="s">
        <v>1224</v>
      </c>
      <c r="F725" s="139">
        <v>7698</v>
      </c>
      <c r="G725" s="139" t="s">
        <v>1225</v>
      </c>
      <c r="H725" s="139" t="s">
        <v>1063</v>
      </c>
      <c r="I725" s="142" t="s">
        <v>75</v>
      </c>
      <c r="J725" s="203" t="str">
        <f>+_xlfn.XLOOKUP(Tabla1[[#This Row],[COD. COLABORADOR]],'[1]Reg_PJ_IP (Bruto)'!$A:$A,'[1]Reg_PJ_IP (Bruto)'!$BL:$BL)</f>
        <v>ACREDITADA</v>
      </c>
    </row>
    <row r="726" spans="1:10" x14ac:dyDescent="0.3">
      <c r="A726" s="123" t="s">
        <v>57</v>
      </c>
      <c r="B726" s="126">
        <v>44682</v>
      </c>
      <c r="C726" s="139" t="s">
        <v>66</v>
      </c>
      <c r="D726" s="139">
        <v>1040481</v>
      </c>
      <c r="E726" s="139" t="s">
        <v>353</v>
      </c>
      <c r="F726" s="139">
        <v>7664</v>
      </c>
      <c r="G726" s="139" t="s">
        <v>1222</v>
      </c>
      <c r="H726" s="139" t="s">
        <v>1048</v>
      </c>
      <c r="I726" s="142" t="s">
        <v>75</v>
      </c>
      <c r="J726" s="203" t="str">
        <f>+_xlfn.XLOOKUP(Tabla1[[#This Row],[COD. COLABORADOR]],'[1]Reg_PJ_IP (Bruto)'!$A:$A,'[1]Reg_PJ_IP (Bruto)'!$BL:$BL)</f>
        <v>ACREDITADA</v>
      </c>
    </row>
    <row r="727" spans="1:10" x14ac:dyDescent="0.3">
      <c r="A727" s="125" t="s">
        <v>57</v>
      </c>
      <c r="B727" s="124">
        <v>44682</v>
      </c>
      <c r="C727" s="139" t="s">
        <v>66</v>
      </c>
      <c r="D727" s="139">
        <v>1040442</v>
      </c>
      <c r="E727" s="143" t="s">
        <v>352</v>
      </c>
      <c r="F727" s="143">
        <v>4400</v>
      </c>
      <c r="G727" s="139" t="s">
        <v>1221</v>
      </c>
      <c r="H727" s="139" t="s">
        <v>1048</v>
      </c>
      <c r="I727" s="142" t="s">
        <v>75</v>
      </c>
      <c r="J727" s="203" t="str">
        <f>+_xlfn.XLOOKUP(Tabla1[[#This Row],[COD. COLABORADOR]],'[1]Reg_PJ_IP (Bruto)'!$A:$A,'[1]Reg_PJ_IP (Bruto)'!$BL:$BL)</f>
        <v>ACREDITADA</v>
      </c>
    </row>
    <row r="728" spans="1:10" x14ac:dyDescent="0.3">
      <c r="A728" s="123" t="s">
        <v>57</v>
      </c>
      <c r="B728" s="126">
        <v>44682</v>
      </c>
      <c r="C728" s="139" t="s">
        <v>66</v>
      </c>
      <c r="D728" s="139">
        <v>1040386</v>
      </c>
      <c r="E728" s="146" t="s">
        <v>351</v>
      </c>
      <c r="F728" s="139">
        <v>6915</v>
      </c>
      <c r="G728" s="139" t="s">
        <v>96</v>
      </c>
      <c r="H728" s="139" t="s">
        <v>1052</v>
      </c>
      <c r="I728" s="142" t="s">
        <v>75</v>
      </c>
      <c r="J728" s="203" t="str">
        <f>+_xlfn.XLOOKUP(Tabla1[[#This Row],[COD. COLABORADOR]],'[1]Reg_PJ_IP (Bruto)'!$A:$A,'[1]Reg_PJ_IP (Bruto)'!$BL:$BL)</f>
        <v>ACREDITADA</v>
      </c>
    </row>
    <row r="729" spans="1:10" x14ac:dyDescent="0.3">
      <c r="A729" s="123" t="s">
        <v>57</v>
      </c>
      <c r="B729" s="126">
        <v>44682</v>
      </c>
      <c r="C729" s="139" t="s">
        <v>66</v>
      </c>
      <c r="D729" s="139">
        <v>1040517</v>
      </c>
      <c r="E729" s="143" t="s">
        <v>175</v>
      </c>
      <c r="F729" s="139">
        <v>3950</v>
      </c>
      <c r="G729" s="148" t="s">
        <v>157</v>
      </c>
      <c r="H729" s="139" t="s">
        <v>1048</v>
      </c>
      <c r="I729" s="142" t="s">
        <v>75</v>
      </c>
      <c r="J729" s="203" t="str">
        <f>+_xlfn.XLOOKUP(Tabla1[[#This Row],[COD. COLABORADOR]],'[1]Reg_PJ_IP (Bruto)'!$A:$A,'[1]Reg_PJ_IP (Bruto)'!$BL:$BL)</f>
        <v>ACREDITADA</v>
      </c>
    </row>
    <row r="730" spans="1:10" x14ac:dyDescent="0.3">
      <c r="A730" s="123" t="s">
        <v>57</v>
      </c>
      <c r="B730" s="126">
        <v>44713</v>
      </c>
      <c r="C730" s="139" t="s">
        <v>66</v>
      </c>
      <c r="D730" s="139">
        <v>1040493</v>
      </c>
      <c r="E730" s="143" t="s">
        <v>358</v>
      </c>
      <c r="F730" s="139">
        <v>6902</v>
      </c>
      <c r="G730" s="139" t="s">
        <v>1431</v>
      </c>
      <c r="H730" s="139" t="s">
        <v>1047</v>
      </c>
      <c r="I730" s="142" t="s">
        <v>75</v>
      </c>
      <c r="J730" s="203" t="str">
        <f>+_xlfn.XLOOKUP(Tabla1[[#This Row],[COD. COLABORADOR]],'[1]Reg_PJ_IP (Bruto)'!$A:$A,'[1]Reg_PJ_IP (Bruto)'!$BL:$BL)</f>
        <v>ACREDITADA</v>
      </c>
    </row>
    <row r="731" spans="1:10" x14ac:dyDescent="0.3">
      <c r="A731" s="123" t="s">
        <v>57</v>
      </c>
      <c r="B731" s="126">
        <v>44713</v>
      </c>
      <c r="C731" s="139" t="s">
        <v>66</v>
      </c>
      <c r="D731" s="139">
        <v>1040487</v>
      </c>
      <c r="E731" s="139" t="s">
        <v>357</v>
      </c>
      <c r="F731" s="139">
        <v>4250</v>
      </c>
      <c r="G731" s="139" t="s">
        <v>100</v>
      </c>
      <c r="H731" s="139" t="s">
        <v>1047</v>
      </c>
      <c r="I731" s="142" t="s">
        <v>75</v>
      </c>
      <c r="J731" s="203" t="str">
        <f>+_xlfn.XLOOKUP(Tabla1[[#This Row],[COD. COLABORADOR]],'[1]Reg_PJ_IP (Bruto)'!$A:$A,'[1]Reg_PJ_IP (Bruto)'!$BL:$BL)</f>
        <v>ACREDITADA</v>
      </c>
    </row>
    <row r="732" spans="1:10" x14ac:dyDescent="0.3">
      <c r="A732" s="123" t="s">
        <v>57</v>
      </c>
      <c r="B732" s="124">
        <v>44713</v>
      </c>
      <c r="C732" s="139" t="s">
        <v>66</v>
      </c>
      <c r="D732" s="139">
        <v>1040508</v>
      </c>
      <c r="E732" s="143" t="s">
        <v>360</v>
      </c>
      <c r="F732" s="143">
        <v>7652</v>
      </c>
      <c r="G732" s="139" t="s">
        <v>355</v>
      </c>
      <c r="H732" s="139" t="s">
        <v>1046</v>
      </c>
      <c r="I732" s="142" t="s">
        <v>75</v>
      </c>
      <c r="J732" s="203" t="str">
        <f>+_xlfn.XLOOKUP(Tabla1[[#This Row],[COD. COLABORADOR]],'[1]Reg_PJ_IP (Bruto)'!$A:$A,'[1]Reg_PJ_IP (Bruto)'!$BL:$BL)</f>
        <v>ACREDITADA</v>
      </c>
    </row>
    <row r="733" spans="1:10" x14ac:dyDescent="0.3">
      <c r="A733" s="123" t="s">
        <v>57</v>
      </c>
      <c r="B733" s="124">
        <v>44713</v>
      </c>
      <c r="C733" s="139" t="s">
        <v>66</v>
      </c>
      <c r="D733" s="139">
        <v>1040510</v>
      </c>
      <c r="E733" s="143" t="s">
        <v>361</v>
      </c>
      <c r="F733" s="143">
        <v>7160</v>
      </c>
      <c r="G733" s="139" t="s">
        <v>1424</v>
      </c>
      <c r="H733" s="139" t="s">
        <v>1046</v>
      </c>
      <c r="I733" s="142" t="s">
        <v>75</v>
      </c>
      <c r="J733" s="203" t="str">
        <f>+_xlfn.XLOOKUP(Tabla1[[#This Row],[COD. COLABORADOR]],'[1]Reg_PJ_IP (Bruto)'!$A:$A,'[1]Reg_PJ_IP (Bruto)'!$BL:$BL)</f>
        <v>ACREDITADA</v>
      </c>
    </row>
    <row r="734" spans="1:10" x14ac:dyDescent="0.3">
      <c r="A734" s="123" t="s">
        <v>57</v>
      </c>
      <c r="B734" s="124">
        <v>44713</v>
      </c>
      <c r="C734" s="139" t="s">
        <v>66</v>
      </c>
      <c r="D734" s="139">
        <v>1040523</v>
      </c>
      <c r="E734" s="143" t="s">
        <v>1501</v>
      </c>
      <c r="F734" s="143">
        <v>7160</v>
      </c>
      <c r="G734" s="139" t="s">
        <v>1424</v>
      </c>
      <c r="H734" s="139" t="s">
        <v>1046</v>
      </c>
      <c r="I734" s="142" t="s">
        <v>75</v>
      </c>
      <c r="J734" s="203" t="str">
        <f>+_xlfn.XLOOKUP(Tabla1[[#This Row],[COD. COLABORADOR]],'[1]Reg_PJ_IP (Bruto)'!$A:$A,'[1]Reg_PJ_IP (Bruto)'!$BL:$BL)</f>
        <v>ACREDITADA</v>
      </c>
    </row>
    <row r="735" spans="1:10" x14ac:dyDescent="0.3">
      <c r="A735" s="123" t="s">
        <v>57</v>
      </c>
      <c r="B735" s="124">
        <v>44713</v>
      </c>
      <c r="C735" s="139" t="s">
        <v>66</v>
      </c>
      <c r="D735" s="139">
        <v>1040356</v>
      </c>
      <c r="E735" s="143" t="s">
        <v>354</v>
      </c>
      <c r="F735" s="143">
        <v>7652</v>
      </c>
      <c r="G735" s="139" t="s">
        <v>355</v>
      </c>
      <c r="H735" s="139" t="s">
        <v>1044</v>
      </c>
      <c r="I735" s="142" t="s">
        <v>75</v>
      </c>
      <c r="J735" s="203" t="str">
        <f>+_xlfn.XLOOKUP(Tabla1[[#This Row],[COD. COLABORADOR]],'[1]Reg_PJ_IP (Bruto)'!$A:$A,'[1]Reg_PJ_IP (Bruto)'!$BL:$BL)</f>
        <v>ACREDITADA</v>
      </c>
    </row>
    <row r="736" spans="1:10" x14ac:dyDescent="0.3">
      <c r="A736" s="123" t="s">
        <v>57</v>
      </c>
      <c r="B736" s="126">
        <v>44713</v>
      </c>
      <c r="C736" s="139" t="s">
        <v>66</v>
      </c>
      <c r="D736" s="139">
        <v>1040410</v>
      </c>
      <c r="E736" s="143" t="s">
        <v>356</v>
      </c>
      <c r="F736" s="139">
        <v>1150</v>
      </c>
      <c r="G736" s="139" t="s">
        <v>1502</v>
      </c>
      <c r="H736" s="139" t="s">
        <v>1044</v>
      </c>
      <c r="I736" s="142" t="s">
        <v>75</v>
      </c>
      <c r="J736" s="203" t="str">
        <f>+_xlfn.XLOOKUP(Tabla1[[#This Row],[COD. COLABORADOR]],'[1]Reg_PJ_IP (Bruto)'!$A:$A,'[1]Reg_PJ_IP (Bruto)'!$BL:$BL)</f>
        <v>ACREDITADA</v>
      </c>
    </row>
    <row r="737" spans="1:10" x14ac:dyDescent="0.3">
      <c r="A737" s="123" t="s">
        <v>57</v>
      </c>
      <c r="B737" s="124">
        <v>44713</v>
      </c>
      <c r="C737" s="139" t="s">
        <v>66</v>
      </c>
      <c r="D737" s="139">
        <v>1040497</v>
      </c>
      <c r="E737" s="143" t="s">
        <v>359</v>
      </c>
      <c r="F737" s="143">
        <v>4250</v>
      </c>
      <c r="G737" s="139" t="s">
        <v>100</v>
      </c>
      <c r="H737" s="139" t="s">
        <v>1044</v>
      </c>
      <c r="I737" s="142" t="s">
        <v>75</v>
      </c>
      <c r="J737" s="203" t="str">
        <f>+_xlfn.XLOOKUP(Tabla1[[#This Row],[COD. COLABORADOR]],'[1]Reg_PJ_IP (Bruto)'!$A:$A,'[1]Reg_PJ_IP (Bruto)'!$BL:$BL)</f>
        <v>ACREDITADA</v>
      </c>
    </row>
    <row r="738" spans="1:10" x14ac:dyDescent="0.3">
      <c r="A738" s="123" t="s">
        <v>57</v>
      </c>
      <c r="B738" s="124">
        <v>44713</v>
      </c>
      <c r="C738" s="139" t="s">
        <v>66</v>
      </c>
      <c r="D738" s="139">
        <v>1040513</v>
      </c>
      <c r="E738" s="143" t="s">
        <v>362</v>
      </c>
      <c r="F738" s="143">
        <v>3950</v>
      </c>
      <c r="G738" s="139" t="s">
        <v>157</v>
      </c>
      <c r="H738" s="139" t="s">
        <v>1048</v>
      </c>
      <c r="I738" s="142" t="s">
        <v>75</v>
      </c>
      <c r="J738" s="203" t="str">
        <f>+_xlfn.XLOOKUP(Tabla1[[#This Row],[COD. COLABORADOR]],'[1]Reg_PJ_IP (Bruto)'!$A:$A,'[1]Reg_PJ_IP (Bruto)'!$BL:$BL)</f>
        <v>ACREDITADA</v>
      </c>
    </row>
    <row r="739" spans="1:10" x14ac:dyDescent="0.3">
      <c r="A739" s="123" t="s">
        <v>57</v>
      </c>
      <c r="B739" s="126">
        <v>44713</v>
      </c>
      <c r="C739" s="139" t="s">
        <v>66</v>
      </c>
      <c r="D739" s="139">
        <v>1040520</v>
      </c>
      <c r="E739" s="139" t="s">
        <v>189</v>
      </c>
      <c r="F739" s="139">
        <v>7660</v>
      </c>
      <c r="G739" s="139" t="s">
        <v>1091</v>
      </c>
      <c r="H739" s="139" t="s">
        <v>1048</v>
      </c>
      <c r="I739" s="142" t="s">
        <v>75</v>
      </c>
      <c r="J739" s="203" t="str">
        <f>+_xlfn.XLOOKUP(Tabla1[[#This Row],[COD. COLABORADOR]],'[1]Reg_PJ_IP (Bruto)'!$A:$A,'[1]Reg_PJ_IP (Bruto)'!$BL:$BL)</f>
        <v>ACREDITADA</v>
      </c>
    </row>
    <row r="740" spans="1:10" x14ac:dyDescent="0.3">
      <c r="A740" s="123" t="s">
        <v>57</v>
      </c>
      <c r="B740" s="126">
        <v>44713</v>
      </c>
      <c r="C740" s="139" t="s">
        <v>66</v>
      </c>
      <c r="D740" s="139">
        <v>1040499</v>
      </c>
      <c r="E740" s="139" t="s">
        <v>188</v>
      </c>
      <c r="F740" s="139">
        <v>7660</v>
      </c>
      <c r="G740" s="139" t="s">
        <v>1091</v>
      </c>
      <c r="H740" s="139" t="s">
        <v>1048</v>
      </c>
      <c r="I740" s="142" t="s">
        <v>75</v>
      </c>
      <c r="J740" s="203" t="str">
        <f>+_xlfn.XLOOKUP(Tabla1[[#This Row],[COD. COLABORADOR]],'[1]Reg_PJ_IP (Bruto)'!$A:$A,'[1]Reg_PJ_IP (Bruto)'!$BL:$BL)</f>
        <v>ACREDITADA</v>
      </c>
    </row>
    <row r="741" spans="1:10" x14ac:dyDescent="0.3">
      <c r="A741" s="123" t="s">
        <v>57</v>
      </c>
      <c r="B741" s="124">
        <v>44774</v>
      </c>
      <c r="C741" s="139" t="s">
        <v>66</v>
      </c>
      <c r="D741" s="139">
        <v>1040491</v>
      </c>
      <c r="E741" s="143" t="s">
        <v>365</v>
      </c>
      <c r="F741" s="143">
        <v>6902</v>
      </c>
      <c r="G741" s="139" t="s">
        <v>1431</v>
      </c>
      <c r="H741" s="139" t="s">
        <v>1047</v>
      </c>
      <c r="I741" s="142" t="s">
        <v>75</v>
      </c>
      <c r="J741" s="203" t="str">
        <f>+_xlfn.XLOOKUP(Tabla1[[#This Row],[COD. COLABORADOR]],'[1]Reg_PJ_IP (Bruto)'!$A:$A,'[1]Reg_PJ_IP (Bruto)'!$BL:$BL)</f>
        <v>ACREDITADA</v>
      </c>
    </row>
    <row r="742" spans="1:10" x14ac:dyDescent="0.3">
      <c r="A742" s="123" t="s">
        <v>57</v>
      </c>
      <c r="B742" s="126">
        <v>44774</v>
      </c>
      <c r="C742" s="139" t="s">
        <v>66</v>
      </c>
      <c r="D742" s="139">
        <v>1040363</v>
      </c>
      <c r="E742" s="143" t="s">
        <v>363</v>
      </c>
      <c r="F742" s="139">
        <v>7027</v>
      </c>
      <c r="G742" s="139" t="s">
        <v>364</v>
      </c>
      <c r="H742" s="139" t="s">
        <v>1052</v>
      </c>
      <c r="I742" s="142" t="s">
        <v>75</v>
      </c>
      <c r="J742" s="203" t="str">
        <f>+_xlfn.XLOOKUP(Tabla1[[#This Row],[COD. COLABORADOR]],'[1]Reg_PJ_IP (Bruto)'!$A:$A,'[1]Reg_PJ_IP (Bruto)'!$BL:$BL)</f>
        <v>ACREDITADA</v>
      </c>
    </row>
    <row r="743" spans="1:10" x14ac:dyDescent="0.3">
      <c r="A743" s="123" t="s">
        <v>57</v>
      </c>
      <c r="B743" s="126">
        <v>44774</v>
      </c>
      <c r="C743" s="139" t="s">
        <v>66</v>
      </c>
      <c r="D743" s="139">
        <v>1040510</v>
      </c>
      <c r="E743" s="143" t="s">
        <v>361</v>
      </c>
      <c r="F743" s="139">
        <v>7160</v>
      </c>
      <c r="G743" s="139" t="s">
        <v>1424</v>
      </c>
      <c r="H743" s="139" t="s">
        <v>1046</v>
      </c>
      <c r="I743" s="142" t="s">
        <v>75</v>
      </c>
      <c r="J743" s="203" t="str">
        <f>+_xlfn.XLOOKUP(Tabla1[[#This Row],[COD. COLABORADOR]],'[1]Reg_PJ_IP (Bruto)'!$A:$A,'[1]Reg_PJ_IP (Bruto)'!$BL:$BL)</f>
        <v>ACREDITADA</v>
      </c>
    </row>
    <row r="744" spans="1:10" x14ac:dyDescent="0.3">
      <c r="A744" s="123" t="s">
        <v>57</v>
      </c>
      <c r="B744" s="124">
        <v>44774</v>
      </c>
      <c r="C744" s="139" t="s">
        <v>66</v>
      </c>
      <c r="D744" s="139">
        <v>1040523</v>
      </c>
      <c r="E744" s="143" t="s">
        <v>1501</v>
      </c>
      <c r="F744" s="143">
        <v>7160</v>
      </c>
      <c r="G744" s="139" t="s">
        <v>1424</v>
      </c>
      <c r="H744" s="139" t="s">
        <v>1046</v>
      </c>
      <c r="I744" s="142" t="s">
        <v>75</v>
      </c>
      <c r="J744" s="203" t="str">
        <f>+_xlfn.XLOOKUP(Tabla1[[#This Row],[COD. COLABORADOR]],'[1]Reg_PJ_IP (Bruto)'!$A:$A,'[1]Reg_PJ_IP (Bruto)'!$BL:$BL)</f>
        <v>ACREDITADA</v>
      </c>
    </row>
    <row r="745" spans="1:10" x14ac:dyDescent="0.3">
      <c r="A745" s="123" t="s">
        <v>57</v>
      </c>
      <c r="B745" s="124">
        <v>44774</v>
      </c>
      <c r="C745" s="139" t="s">
        <v>66</v>
      </c>
      <c r="D745" s="139">
        <v>1040410</v>
      </c>
      <c r="E745" s="143" t="s">
        <v>356</v>
      </c>
      <c r="F745" s="143">
        <v>1150</v>
      </c>
      <c r="G745" s="139" t="s">
        <v>1502</v>
      </c>
      <c r="H745" s="139" t="s">
        <v>1044</v>
      </c>
      <c r="I745" s="142" t="s">
        <v>75</v>
      </c>
      <c r="J745" s="203" t="str">
        <f>+_xlfn.XLOOKUP(Tabla1[[#This Row],[COD. COLABORADOR]],'[1]Reg_PJ_IP (Bruto)'!$A:$A,'[1]Reg_PJ_IP (Bruto)'!$BL:$BL)</f>
        <v>ACREDITADA</v>
      </c>
    </row>
    <row r="746" spans="1:10" x14ac:dyDescent="0.3">
      <c r="A746" s="123" t="s">
        <v>57</v>
      </c>
      <c r="B746" s="124">
        <v>44805</v>
      </c>
      <c r="C746" s="139" t="s">
        <v>66</v>
      </c>
      <c r="D746" s="139">
        <v>1040489</v>
      </c>
      <c r="E746" s="143" t="s">
        <v>366</v>
      </c>
      <c r="F746" s="143">
        <v>6902</v>
      </c>
      <c r="G746" s="139" t="s">
        <v>1431</v>
      </c>
      <c r="H746" s="139" t="s">
        <v>1047</v>
      </c>
      <c r="I746" s="142" t="s">
        <v>75</v>
      </c>
      <c r="J746" s="203" t="str">
        <f>+_xlfn.XLOOKUP(Tabla1[[#This Row],[COD. COLABORADOR]],'[1]Reg_PJ_IP (Bruto)'!$A:$A,'[1]Reg_PJ_IP (Bruto)'!$BL:$BL)</f>
        <v>ACREDITADA</v>
      </c>
    </row>
    <row r="747" spans="1:10" x14ac:dyDescent="0.3">
      <c r="A747" s="123" t="s">
        <v>57</v>
      </c>
      <c r="B747" s="126">
        <v>44805</v>
      </c>
      <c r="C747" s="139" t="s">
        <v>66</v>
      </c>
      <c r="D747" s="139">
        <v>1040309</v>
      </c>
      <c r="E747" s="143" t="s">
        <v>350</v>
      </c>
      <c r="F747" s="139">
        <v>2150</v>
      </c>
      <c r="G747" s="139" t="s">
        <v>1171</v>
      </c>
      <c r="H747" s="139" t="s">
        <v>1055</v>
      </c>
      <c r="I747" s="142" t="s">
        <v>75</v>
      </c>
      <c r="J747" s="203" t="str">
        <f>+_xlfn.XLOOKUP(Tabla1[[#This Row],[COD. COLABORADOR]],'[1]Reg_PJ_IP (Bruto)'!$A:$A,'[1]Reg_PJ_IP (Bruto)'!$BL:$BL)</f>
        <v>ACREDITADA</v>
      </c>
    </row>
    <row r="748" spans="1:10" x14ac:dyDescent="0.3">
      <c r="A748" s="123" t="s">
        <v>57</v>
      </c>
      <c r="B748" s="126">
        <v>44805</v>
      </c>
      <c r="C748" s="139" t="s">
        <v>66</v>
      </c>
      <c r="D748" s="139">
        <v>1040504</v>
      </c>
      <c r="E748" s="143" t="s">
        <v>1224</v>
      </c>
      <c r="F748" s="139">
        <v>7698</v>
      </c>
      <c r="G748" s="139" t="s">
        <v>1225</v>
      </c>
      <c r="H748" s="139" t="s">
        <v>1063</v>
      </c>
      <c r="I748" s="142" t="s">
        <v>75</v>
      </c>
      <c r="J748" s="203" t="str">
        <f>+_xlfn.XLOOKUP(Tabla1[[#This Row],[COD. COLABORADOR]],'[1]Reg_PJ_IP (Bruto)'!$A:$A,'[1]Reg_PJ_IP (Bruto)'!$BL:$BL)</f>
        <v>ACREDITADA</v>
      </c>
    </row>
    <row r="749" spans="1:10" x14ac:dyDescent="0.3">
      <c r="A749" s="123" t="s">
        <v>57</v>
      </c>
      <c r="B749" s="124">
        <v>44805</v>
      </c>
      <c r="C749" s="139" t="s">
        <v>66</v>
      </c>
      <c r="D749" s="139">
        <v>1040481</v>
      </c>
      <c r="E749" s="143" t="s">
        <v>353</v>
      </c>
      <c r="F749" s="143">
        <v>7664</v>
      </c>
      <c r="G749" s="139" t="s">
        <v>1222</v>
      </c>
      <c r="H749" s="139" t="s">
        <v>1048</v>
      </c>
      <c r="I749" s="142" t="s">
        <v>75</v>
      </c>
      <c r="J749" s="203" t="str">
        <f>+_xlfn.XLOOKUP(Tabla1[[#This Row],[COD. COLABORADOR]],'[1]Reg_PJ_IP (Bruto)'!$A:$A,'[1]Reg_PJ_IP (Bruto)'!$BL:$BL)</f>
        <v>ACREDITADA</v>
      </c>
    </row>
    <row r="750" spans="1:10" x14ac:dyDescent="0.3">
      <c r="A750" s="123" t="s">
        <v>57</v>
      </c>
      <c r="B750" s="126">
        <v>44835</v>
      </c>
      <c r="C750" s="139" t="s">
        <v>66</v>
      </c>
      <c r="D750" s="140">
        <v>1040487</v>
      </c>
      <c r="E750" s="140" t="s">
        <v>357</v>
      </c>
      <c r="F750" s="140">
        <v>4250</v>
      </c>
      <c r="G750" s="140" t="s">
        <v>100</v>
      </c>
      <c r="H750" s="139" t="s">
        <v>1047</v>
      </c>
      <c r="I750" s="142" t="s">
        <v>75</v>
      </c>
      <c r="J750" s="203" t="str">
        <f>+_xlfn.XLOOKUP(Tabla1[[#This Row],[COD. COLABORADOR]],'[1]Reg_PJ_IP (Bruto)'!$A:$A,'[1]Reg_PJ_IP (Bruto)'!$BL:$BL)</f>
        <v>ACREDITADA</v>
      </c>
    </row>
    <row r="751" spans="1:10" x14ac:dyDescent="0.3">
      <c r="A751" s="123" t="s">
        <v>57</v>
      </c>
      <c r="B751" s="124">
        <v>44835</v>
      </c>
      <c r="C751" s="139" t="s">
        <v>68</v>
      </c>
      <c r="D751" s="140">
        <v>1040410</v>
      </c>
      <c r="E751" s="143" t="s">
        <v>356</v>
      </c>
      <c r="F751" s="141">
        <v>1150</v>
      </c>
      <c r="G751" s="140" t="s">
        <v>1502</v>
      </c>
      <c r="H751" s="139" t="s">
        <v>1044</v>
      </c>
      <c r="I751" s="142" t="s">
        <v>75</v>
      </c>
      <c r="J751" s="203" t="str">
        <f>+_xlfn.XLOOKUP(Tabla1[[#This Row],[COD. COLABORADOR]],'[1]Reg_PJ_IP (Bruto)'!$A:$A,'[1]Reg_PJ_IP (Bruto)'!$BL:$BL)</f>
        <v>ACREDITADA</v>
      </c>
    </row>
    <row r="752" spans="1:10" x14ac:dyDescent="0.3">
      <c r="A752" s="123" t="s">
        <v>57</v>
      </c>
      <c r="B752" s="124">
        <v>44835</v>
      </c>
      <c r="C752" s="139" t="s">
        <v>66</v>
      </c>
      <c r="D752" s="140">
        <v>1040497</v>
      </c>
      <c r="E752" s="143" t="s">
        <v>359</v>
      </c>
      <c r="F752" s="141">
        <v>4250</v>
      </c>
      <c r="G752" s="140" t="s">
        <v>100</v>
      </c>
      <c r="H752" s="139" t="s">
        <v>1044</v>
      </c>
      <c r="I752" s="142" t="s">
        <v>75</v>
      </c>
      <c r="J752" s="203" t="str">
        <f>+_xlfn.XLOOKUP(Tabla1[[#This Row],[COD. COLABORADOR]],'[1]Reg_PJ_IP (Bruto)'!$A:$A,'[1]Reg_PJ_IP (Bruto)'!$BL:$BL)</f>
        <v>ACREDITADA</v>
      </c>
    </row>
    <row r="753" spans="1:10" x14ac:dyDescent="0.3">
      <c r="A753" s="123" t="s">
        <v>57</v>
      </c>
      <c r="B753" s="124">
        <v>44835</v>
      </c>
      <c r="C753" s="139" t="s">
        <v>66</v>
      </c>
      <c r="D753" s="140">
        <v>1040520</v>
      </c>
      <c r="E753" s="143" t="s">
        <v>189</v>
      </c>
      <c r="F753" s="141">
        <v>7660</v>
      </c>
      <c r="G753" s="140" t="s">
        <v>1091</v>
      </c>
      <c r="H753" s="139" t="s">
        <v>1048</v>
      </c>
      <c r="I753" s="142" t="s">
        <v>75</v>
      </c>
      <c r="J753" s="203" t="str">
        <f>+_xlfn.XLOOKUP(Tabla1[[#This Row],[COD. COLABORADOR]],'[1]Reg_PJ_IP (Bruto)'!$A:$A,'[1]Reg_PJ_IP (Bruto)'!$BL:$BL)</f>
        <v>ACREDITADA</v>
      </c>
    </row>
    <row r="754" spans="1:10" x14ac:dyDescent="0.3">
      <c r="A754" s="123" t="s">
        <v>57</v>
      </c>
      <c r="B754" s="124">
        <v>44835</v>
      </c>
      <c r="C754" s="139" t="s">
        <v>66</v>
      </c>
      <c r="D754" s="140">
        <v>1040499</v>
      </c>
      <c r="E754" s="141" t="s">
        <v>188</v>
      </c>
      <c r="F754" s="141">
        <v>7660</v>
      </c>
      <c r="G754" s="140" t="s">
        <v>1091</v>
      </c>
      <c r="H754" s="139" t="s">
        <v>1048</v>
      </c>
      <c r="I754" s="142" t="s">
        <v>75</v>
      </c>
      <c r="J754" s="203" t="str">
        <f>+_xlfn.XLOOKUP(Tabla1[[#This Row],[COD. COLABORADOR]],'[1]Reg_PJ_IP (Bruto)'!$A:$A,'[1]Reg_PJ_IP (Bruto)'!$BL:$BL)</f>
        <v>ACREDITADA</v>
      </c>
    </row>
    <row r="755" spans="1:10" x14ac:dyDescent="0.3">
      <c r="A755" s="123" t="s">
        <v>57</v>
      </c>
      <c r="B755" s="124">
        <v>44866</v>
      </c>
      <c r="C755" s="139" t="s">
        <v>66</v>
      </c>
      <c r="D755" s="140">
        <v>1040439</v>
      </c>
      <c r="E755" s="143" t="s">
        <v>371</v>
      </c>
      <c r="F755" s="141">
        <v>7683</v>
      </c>
      <c r="G755" s="140" t="s">
        <v>92</v>
      </c>
      <c r="H755" s="139" t="s">
        <v>1057</v>
      </c>
      <c r="I755" s="142" t="s">
        <v>75</v>
      </c>
      <c r="J755" s="203" t="str">
        <f>+_xlfn.XLOOKUP(Tabla1[[#This Row],[COD. COLABORADOR]],'[1]Reg_PJ_IP (Bruto)'!$A:$A,'[1]Reg_PJ_IP (Bruto)'!$BL:$BL)</f>
        <v>ACREDITADA</v>
      </c>
    </row>
    <row r="756" spans="1:10" x14ac:dyDescent="0.3">
      <c r="A756" s="123" t="s">
        <v>57</v>
      </c>
      <c r="B756" s="126">
        <v>44866</v>
      </c>
      <c r="C756" s="139" t="s">
        <v>66</v>
      </c>
      <c r="D756" s="140">
        <v>1040387</v>
      </c>
      <c r="E756" s="141" t="s">
        <v>369</v>
      </c>
      <c r="F756" s="140">
        <v>6915</v>
      </c>
      <c r="G756" s="140" t="s">
        <v>96</v>
      </c>
      <c r="H756" s="139" t="s">
        <v>1054</v>
      </c>
      <c r="I756" s="142" t="s">
        <v>75</v>
      </c>
      <c r="J756" s="203" t="str">
        <f>+_xlfn.XLOOKUP(Tabla1[[#This Row],[COD. COLABORADOR]],'[1]Reg_PJ_IP (Bruto)'!$A:$A,'[1]Reg_PJ_IP (Bruto)'!$BL:$BL)</f>
        <v>ACREDITADA</v>
      </c>
    </row>
    <row r="757" spans="1:10" x14ac:dyDescent="0.3">
      <c r="A757" s="123" t="s">
        <v>57</v>
      </c>
      <c r="B757" s="124">
        <v>44866</v>
      </c>
      <c r="C757" s="139" t="s">
        <v>66</v>
      </c>
      <c r="D757" s="140">
        <v>1040312</v>
      </c>
      <c r="E757" s="141" t="s">
        <v>367</v>
      </c>
      <c r="F757" s="141">
        <v>7473</v>
      </c>
      <c r="G757" s="140" t="s">
        <v>1173</v>
      </c>
      <c r="H757" s="139" t="s">
        <v>1056</v>
      </c>
      <c r="I757" s="142" t="s">
        <v>75</v>
      </c>
      <c r="J757" s="203" t="str">
        <f>+_xlfn.XLOOKUP(Tabla1[[#This Row],[COD. COLABORADOR]],'[1]Reg_PJ_IP (Bruto)'!$A:$A,'[1]Reg_PJ_IP (Bruto)'!$BL:$BL)</f>
        <v>ACREDITADA</v>
      </c>
    </row>
    <row r="758" spans="1:10" x14ac:dyDescent="0.3">
      <c r="A758" s="123" t="s">
        <v>57</v>
      </c>
      <c r="B758" s="124">
        <v>44866</v>
      </c>
      <c r="C758" s="139" t="s">
        <v>66</v>
      </c>
      <c r="D758" s="140">
        <v>1040392</v>
      </c>
      <c r="E758" s="141" t="s">
        <v>370</v>
      </c>
      <c r="F758" s="141">
        <v>1800</v>
      </c>
      <c r="G758" s="140" t="s">
        <v>1178</v>
      </c>
      <c r="H758" s="139" t="s">
        <v>1049</v>
      </c>
      <c r="I758" s="142" t="s">
        <v>75</v>
      </c>
      <c r="J758" s="203" t="str">
        <f>+_xlfn.XLOOKUP(Tabla1[[#This Row],[COD. COLABORADOR]],'[1]Reg_PJ_IP (Bruto)'!$A:$A,'[1]Reg_PJ_IP (Bruto)'!$BL:$BL)</f>
        <v>ACREDITADA</v>
      </c>
    </row>
    <row r="759" spans="1:10" x14ac:dyDescent="0.3">
      <c r="A759" s="123" t="s">
        <v>57</v>
      </c>
      <c r="B759" s="126">
        <v>44866</v>
      </c>
      <c r="C759" s="139" t="s">
        <v>66</v>
      </c>
      <c r="D759" s="141">
        <v>1040346</v>
      </c>
      <c r="E759" s="141" t="s">
        <v>368</v>
      </c>
      <c r="F759" s="141">
        <v>4250</v>
      </c>
      <c r="G759" s="140" t="s">
        <v>100</v>
      </c>
      <c r="H759" s="139" t="s">
        <v>1053</v>
      </c>
      <c r="I759" s="142" t="s">
        <v>75</v>
      </c>
      <c r="J759" s="203" t="str">
        <f>+_xlfn.XLOOKUP(Tabla1[[#This Row],[COD. COLABORADOR]],'[1]Reg_PJ_IP (Bruto)'!$A:$A,'[1]Reg_PJ_IP (Bruto)'!$BL:$BL)</f>
        <v>ACREDITADA</v>
      </c>
    </row>
    <row r="760" spans="1:10" x14ac:dyDescent="0.3">
      <c r="A760" s="123" t="s">
        <v>57</v>
      </c>
      <c r="B760" s="124">
        <v>44866</v>
      </c>
      <c r="C760" s="139" t="s">
        <v>66</v>
      </c>
      <c r="D760" s="140">
        <v>1040475</v>
      </c>
      <c r="E760" s="141" t="s">
        <v>372</v>
      </c>
      <c r="F760" s="141">
        <v>1800</v>
      </c>
      <c r="G760" s="140" t="s">
        <v>1178</v>
      </c>
      <c r="H760" s="139" t="s">
        <v>1051</v>
      </c>
      <c r="I760" s="142" t="s">
        <v>75</v>
      </c>
      <c r="J760" s="203" t="str">
        <f>+_xlfn.XLOOKUP(Tabla1[[#This Row],[COD. COLABORADOR]],'[1]Reg_PJ_IP (Bruto)'!$A:$A,'[1]Reg_PJ_IP (Bruto)'!$BL:$BL)</f>
        <v>ACREDITADA</v>
      </c>
    </row>
    <row r="761" spans="1:10" x14ac:dyDescent="0.3">
      <c r="A761" s="123" t="s">
        <v>57</v>
      </c>
      <c r="B761" s="126">
        <v>44866</v>
      </c>
      <c r="C761" s="139" t="s">
        <v>68</v>
      </c>
      <c r="D761" s="140">
        <v>1040508</v>
      </c>
      <c r="E761" s="141" t="s">
        <v>360</v>
      </c>
      <c r="F761" s="140">
        <v>7652</v>
      </c>
      <c r="G761" s="140" t="s">
        <v>355</v>
      </c>
      <c r="H761" s="139" t="s">
        <v>1046</v>
      </c>
      <c r="I761" s="142" t="s">
        <v>75</v>
      </c>
      <c r="J761" s="203" t="str">
        <f>+_xlfn.XLOOKUP(Tabla1[[#This Row],[COD. COLABORADOR]],'[1]Reg_PJ_IP (Bruto)'!$A:$A,'[1]Reg_PJ_IP (Bruto)'!$BL:$BL)</f>
        <v>ACREDITADA</v>
      </c>
    </row>
    <row r="762" spans="1:10" x14ac:dyDescent="0.3">
      <c r="A762" s="123" t="s">
        <v>57</v>
      </c>
      <c r="B762" s="134">
        <v>44866</v>
      </c>
      <c r="C762" s="139" t="s">
        <v>66</v>
      </c>
      <c r="D762" s="140">
        <v>1040356</v>
      </c>
      <c r="E762" s="140" t="s">
        <v>354</v>
      </c>
      <c r="F762" s="140">
        <v>7652</v>
      </c>
      <c r="G762" s="140" t="s">
        <v>355</v>
      </c>
      <c r="H762" s="139" t="s">
        <v>1044</v>
      </c>
      <c r="I762" s="142" t="s">
        <v>75</v>
      </c>
      <c r="J762" s="203" t="str">
        <f>+_xlfn.XLOOKUP(Tabla1[[#This Row],[COD. COLABORADOR]],'[1]Reg_PJ_IP (Bruto)'!$A:$A,'[1]Reg_PJ_IP (Bruto)'!$BL:$BL)</f>
        <v>ACREDITADA</v>
      </c>
    </row>
    <row r="763" spans="1:10" x14ac:dyDescent="0.3">
      <c r="A763" s="123" t="s">
        <v>57</v>
      </c>
      <c r="B763" s="126">
        <v>44896</v>
      </c>
      <c r="C763" s="139" t="s">
        <v>66</v>
      </c>
      <c r="D763" s="139">
        <v>1040493</v>
      </c>
      <c r="E763" s="139" t="s">
        <v>358</v>
      </c>
      <c r="F763" s="139">
        <v>6902</v>
      </c>
      <c r="G763" s="139" t="s">
        <v>1431</v>
      </c>
      <c r="H763" s="139" t="s">
        <v>1047</v>
      </c>
      <c r="I763" s="142" t="s">
        <v>75</v>
      </c>
      <c r="J763" s="203" t="str">
        <f>+_xlfn.XLOOKUP(Tabla1[[#This Row],[COD. COLABORADOR]],'[1]Reg_PJ_IP (Bruto)'!$A:$A,'[1]Reg_PJ_IP (Bruto)'!$BL:$BL)</f>
        <v>ACREDITADA</v>
      </c>
    </row>
    <row r="764" spans="1:10" x14ac:dyDescent="0.3">
      <c r="A764" s="123" t="s">
        <v>57</v>
      </c>
      <c r="B764" s="124">
        <v>44896</v>
      </c>
      <c r="C764" s="139" t="s">
        <v>66</v>
      </c>
      <c r="D764" s="140">
        <v>1040383</v>
      </c>
      <c r="E764" s="141" t="s">
        <v>373</v>
      </c>
      <c r="F764" s="141">
        <v>7027</v>
      </c>
      <c r="G764" s="140" t="s">
        <v>364</v>
      </c>
      <c r="H764" s="139" t="s">
        <v>1050</v>
      </c>
      <c r="I764" s="142" t="s">
        <v>75</v>
      </c>
      <c r="J764" s="203" t="str">
        <f>+_xlfn.XLOOKUP(Tabla1[[#This Row],[COD. COLABORADOR]],'[1]Reg_PJ_IP (Bruto)'!$A:$A,'[1]Reg_PJ_IP (Bruto)'!$BL:$BL)</f>
        <v>ACREDITADA</v>
      </c>
    </row>
    <row r="765" spans="1:10" x14ac:dyDescent="0.3">
      <c r="A765" s="123" t="s">
        <v>57</v>
      </c>
      <c r="B765" s="126">
        <v>44896</v>
      </c>
      <c r="C765" s="139" t="s">
        <v>66</v>
      </c>
      <c r="D765" s="140">
        <v>1040533</v>
      </c>
      <c r="E765" s="141" t="s">
        <v>1220</v>
      </c>
      <c r="F765" s="140">
        <v>7660</v>
      </c>
      <c r="G765" s="140" t="s">
        <v>1091</v>
      </c>
      <c r="H765" s="139" t="s">
        <v>1046</v>
      </c>
      <c r="I765" s="142" t="s">
        <v>75</v>
      </c>
      <c r="J765" s="203" t="str">
        <f>+_xlfn.XLOOKUP(Tabla1[[#This Row],[COD. COLABORADOR]],'[1]Reg_PJ_IP (Bruto)'!$A:$A,'[1]Reg_PJ_IP (Bruto)'!$BL:$BL)</f>
        <v>ACREDITADA</v>
      </c>
    </row>
    <row r="766" spans="1:10" x14ac:dyDescent="0.3">
      <c r="A766" s="123" t="s">
        <v>57</v>
      </c>
      <c r="B766" s="126">
        <v>44896</v>
      </c>
      <c r="C766" s="139" t="s">
        <v>66</v>
      </c>
      <c r="D766" s="140">
        <v>1040513</v>
      </c>
      <c r="E766" s="140" t="s">
        <v>362</v>
      </c>
      <c r="F766" s="140">
        <v>3950</v>
      </c>
      <c r="G766" s="140" t="s">
        <v>157</v>
      </c>
      <c r="H766" s="139" t="s">
        <v>1048</v>
      </c>
      <c r="I766" s="142" t="s">
        <v>75</v>
      </c>
      <c r="J766" s="203" t="str">
        <f>+_xlfn.XLOOKUP(Tabla1[[#This Row],[COD. COLABORADOR]],'[1]Reg_PJ_IP (Bruto)'!$A:$A,'[1]Reg_PJ_IP (Bruto)'!$BL:$BL)</f>
        <v>ACREDITADA</v>
      </c>
    </row>
    <row r="767" spans="1:10" x14ac:dyDescent="0.3">
      <c r="A767" s="125" t="s">
        <v>57</v>
      </c>
      <c r="B767" s="128">
        <v>44896</v>
      </c>
      <c r="C767" s="139" t="s">
        <v>66</v>
      </c>
      <c r="D767" s="140">
        <v>1040442</v>
      </c>
      <c r="E767" s="141" t="s">
        <v>352</v>
      </c>
      <c r="F767" s="141">
        <v>4400</v>
      </c>
      <c r="G767" s="140" t="s">
        <v>1221</v>
      </c>
      <c r="H767" s="139" t="s">
        <v>1048</v>
      </c>
      <c r="I767" s="142" t="s">
        <v>75</v>
      </c>
      <c r="J767" s="203" t="str">
        <f>+_xlfn.XLOOKUP(Tabla1[[#This Row],[COD. COLABORADOR]],'[1]Reg_PJ_IP (Bruto)'!$A:$A,'[1]Reg_PJ_IP (Bruto)'!$BL:$BL)</f>
        <v>ACREDITADA</v>
      </c>
    </row>
    <row r="768" spans="1:10" x14ac:dyDescent="0.3">
      <c r="A768" s="123" t="s">
        <v>57</v>
      </c>
      <c r="B768" s="126">
        <v>44896</v>
      </c>
      <c r="C768" s="139" t="s">
        <v>66</v>
      </c>
      <c r="D768" s="139">
        <v>1040517</v>
      </c>
      <c r="E768" s="143" t="s">
        <v>175</v>
      </c>
      <c r="F768" s="139">
        <v>3950</v>
      </c>
      <c r="G768" s="139" t="s">
        <v>157</v>
      </c>
      <c r="H768" s="139" t="s">
        <v>1048</v>
      </c>
      <c r="I768" s="142" t="s">
        <v>75</v>
      </c>
      <c r="J768" s="203" t="str">
        <f>+_xlfn.XLOOKUP(Tabla1[[#This Row],[COD. COLABORADOR]],'[1]Reg_PJ_IP (Bruto)'!$A:$A,'[1]Reg_PJ_IP (Bruto)'!$BL:$BL)</f>
        <v>ACREDITADA</v>
      </c>
    </row>
    <row r="769" spans="1:10" x14ac:dyDescent="0.3">
      <c r="A769" s="123" t="s">
        <v>57</v>
      </c>
      <c r="B769" s="124">
        <v>44927</v>
      </c>
      <c r="C769" s="139" t="s">
        <v>66</v>
      </c>
      <c r="D769" s="139">
        <v>1040508</v>
      </c>
      <c r="E769" s="143" t="s">
        <v>360</v>
      </c>
      <c r="F769" s="143">
        <v>7652</v>
      </c>
      <c r="G769" s="139" t="s">
        <v>355</v>
      </c>
      <c r="H769" s="139" t="s">
        <v>1046</v>
      </c>
      <c r="I769" s="142" t="s">
        <v>75</v>
      </c>
      <c r="J769" s="203" t="str">
        <f>+_xlfn.XLOOKUP(Tabla1[[#This Row],[COD. COLABORADOR]],'[1]Reg_PJ_IP (Bruto)'!$A:$A,'[1]Reg_PJ_IP (Bruto)'!$BL:$BL)</f>
        <v>ACREDITADA</v>
      </c>
    </row>
    <row r="770" spans="1:10" x14ac:dyDescent="0.3">
      <c r="A770" s="123" t="s">
        <v>57</v>
      </c>
      <c r="B770" s="124">
        <v>44927</v>
      </c>
      <c r="C770" s="139" t="s">
        <v>66</v>
      </c>
      <c r="D770" s="139">
        <v>1040356</v>
      </c>
      <c r="E770" s="143" t="s">
        <v>354</v>
      </c>
      <c r="F770" s="143">
        <v>7652</v>
      </c>
      <c r="G770" s="139" t="s">
        <v>355</v>
      </c>
      <c r="H770" s="139" t="s">
        <v>1044</v>
      </c>
      <c r="I770" s="142" t="s">
        <v>75</v>
      </c>
      <c r="J770" s="203" t="str">
        <f>+_xlfn.XLOOKUP(Tabla1[[#This Row],[COD. COLABORADOR]],'[1]Reg_PJ_IP (Bruto)'!$A:$A,'[1]Reg_PJ_IP (Bruto)'!$BL:$BL)</f>
        <v>ACREDITADA</v>
      </c>
    </row>
    <row r="771" spans="1:10" x14ac:dyDescent="0.3">
      <c r="A771" s="123" t="s">
        <v>57</v>
      </c>
      <c r="B771" s="126">
        <v>44927</v>
      </c>
      <c r="C771" s="139" t="s">
        <v>66</v>
      </c>
      <c r="D771" s="139">
        <v>1040410</v>
      </c>
      <c r="E771" s="143" t="s">
        <v>356</v>
      </c>
      <c r="F771" s="139">
        <v>1150</v>
      </c>
      <c r="G771" s="139" t="s">
        <v>1502</v>
      </c>
      <c r="H771" s="139" t="s">
        <v>1044</v>
      </c>
      <c r="I771" s="142" t="s">
        <v>75</v>
      </c>
      <c r="J771" s="203" t="str">
        <f>+_xlfn.XLOOKUP(Tabla1[[#This Row],[COD. COLABORADOR]],'[1]Reg_PJ_IP (Bruto)'!$A:$A,'[1]Reg_PJ_IP (Bruto)'!$BL:$BL)</f>
        <v>ACREDITADA</v>
      </c>
    </row>
    <row r="772" spans="1:10" x14ac:dyDescent="0.3">
      <c r="A772" s="123" t="s">
        <v>57</v>
      </c>
      <c r="B772" s="124">
        <v>44927</v>
      </c>
      <c r="C772" s="139" t="s">
        <v>66</v>
      </c>
      <c r="D772" s="139">
        <v>1040481</v>
      </c>
      <c r="E772" s="143" t="s">
        <v>353</v>
      </c>
      <c r="F772" s="143">
        <v>7664</v>
      </c>
      <c r="G772" s="139" t="s">
        <v>1222</v>
      </c>
      <c r="H772" s="139" t="s">
        <v>1048</v>
      </c>
      <c r="I772" s="142" t="s">
        <v>75</v>
      </c>
      <c r="J772" s="203" t="str">
        <f>+_xlfn.XLOOKUP(Tabla1[[#This Row],[COD. COLABORADOR]],'[1]Reg_PJ_IP (Bruto)'!$A:$A,'[1]Reg_PJ_IP (Bruto)'!$BL:$BL)</f>
        <v>ACREDITADA</v>
      </c>
    </row>
    <row r="773" spans="1:10" x14ac:dyDescent="0.3">
      <c r="A773" s="123" t="s">
        <v>57</v>
      </c>
      <c r="B773" s="126">
        <v>44958</v>
      </c>
      <c r="C773" s="139" t="s">
        <v>66</v>
      </c>
      <c r="D773" s="139">
        <v>1040499</v>
      </c>
      <c r="E773" s="143" t="s">
        <v>188</v>
      </c>
      <c r="F773" s="139">
        <v>7660</v>
      </c>
      <c r="G773" s="139" t="s">
        <v>1091</v>
      </c>
      <c r="H773" s="139" t="s">
        <v>1048</v>
      </c>
      <c r="I773" s="142" t="s">
        <v>75</v>
      </c>
      <c r="J773" s="203" t="str">
        <f>+_xlfn.XLOOKUP(Tabla1[[#This Row],[COD. COLABORADOR]],'[1]Reg_PJ_IP (Bruto)'!$A:$A,'[1]Reg_PJ_IP (Bruto)'!$BL:$BL)</f>
        <v>ACREDITADA</v>
      </c>
    </row>
    <row r="774" spans="1:10" x14ac:dyDescent="0.3">
      <c r="A774" s="123" t="s">
        <v>57</v>
      </c>
      <c r="B774" s="126">
        <v>45017</v>
      </c>
      <c r="C774" s="139" t="s">
        <v>68</v>
      </c>
      <c r="D774" s="139">
        <v>1040504</v>
      </c>
      <c r="E774" s="143" t="s">
        <v>1224</v>
      </c>
      <c r="F774" s="139">
        <v>7698</v>
      </c>
      <c r="G774" s="139" t="s">
        <v>1225</v>
      </c>
      <c r="H774" s="139" t="s">
        <v>1063</v>
      </c>
      <c r="I774" s="142" t="s">
        <v>74</v>
      </c>
      <c r="J774" s="203" t="str">
        <f>+_xlfn.XLOOKUP(Tabla1[[#This Row],[COD. COLABORADOR]],'[1]Reg_PJ_IP (Bruto)'!$A:$A,'[1]Reg_PJ_IP (Bruto)'!$BL:$BL)</f>
        <v>ACREDITADA</v>
      </c>
    </row>
    <row r="775" spans="1:10" x14ac:dyDescent="0.3">
      <c r="A775" s="123" t="s">
        <v>57</v>
      </c>
      <c r="B775" s="126">
        <v>45017</v>
      </c>
      <c r="C775" s="139" t="s">
        <v>67</v>
      </c>
      <c r="D775" s="139">
        <v>1040517</v>
      </c>
      <c r="E775" s="139" t="s">
        <v>175</v>
      </c>
      <c r="F775" s="139">
        <v>3950</v>
      </c>
      <c r="G775" s="139" t="s">
        <v>157</v>
      </c>
      <c r="H775" s="139" t="s">
        <v>1048</v>
      </c>
      <c r="I775" s="142" t="s">
        <v>74</v>
      </c>
      <c r="J775" s="203" t="str">
        <f>+_xlfn.XLOOKUP(Tabla1[[#This Row],[COD. COLABORADOR]],'[1]Reg_PJ_IP (Bruto)'!$A:$A,'[1]Reg_PJ_IP (Bruto)'!$BL:$BL)</f>
        <v>ACREDITADA</v>
      </c>
    </row>
    <row r="776" spans="1:10" x14ac:dyDescent="0.3">
      <c r="A776" s="123" t="s">
        <v>57</v>
      </c>
      <c r="B776" s="126">
        <v>45047</v>
      </c>
      <c r="C776" s="139" t="s">
        <v>68</v>
      </c>
      <c r="D776" s="139">
        <v>1040440</v>
      </c>
      <c r="E776" s="143" t="s">
        <v>374</v>
      </c>
      <c r="F776" s="139">
        <v>7683</v>
      </c>
      <c r="G776" s="139" t="s">
        <v>92</v>
      </c>
      <c r="H776" s="139" t="s">
        <v>1057</v>
      </c>
      <c r="I776" s="142" t="s">
        <v>75</v>
      </c>
      <c r="J776" s="203" t="str">
        <f>+_xlfn.XLOOKUP(Tabla1[[#This Row],[COD. COLABORADOR]],'[1]Reg_PJ_IP (Bruto)'!$A:$A,'[1]Reg_PJ_IP (Bruto)'!$BL:$BL)</f>
        <v>ACREDITADA</v>
      </c>
    </row>
    <row r="777" spans="1:10" x14ac:dyDescent="0.3">
      <c r="A777" s="123" t="s">
        <v>57</v>
      </c>
      <c r="B777" s="126">
        <v>45139</v>
      </c>
      <c r="C777" s="139" t="s">
        <v>72</v>
      </c>
      <c r="D777" s="139">
        <v>1040508</v>
      </c>
      <c r="E777" s="143" t="s">
        <v>360</v>
      </c>
      <c r="F777" s="140">
        <v>7652</v>
      </c>
      <c r="G777" s="139" t="s">
        <v>355</v>
      </c>
      <c r="H777" s="139" t="s">
        <v>1046</v>
      </c>
      <c r="I777" s="142" t="s">
        <v>74</v>
      </c>
      <c r="J777" s="203" t="str">
        <f>+_xlfn.XLOOKUP(Tabla1[[#This Row],[COD. COLABORADOR]],'[1]Reg_PJ_IP (Bruto)'!$A:$A,'[1]Reg_PJ_IP (Bruto)'!$BL:$BL)</f>
        <v>ACREDITADA</v>
      </c>
    </row>
    <row r="778" spans="1:10" x14ac:dyDescent="0.3">
      <c r="A778" s="123" t="s">
        <v>57</v>
      </c>
      <c r="B778" s="124">
        <v>45139</v>
      </c>
      <c r="C778" s="139" t="s">
        <v>68</v>
      </c>
      <c r="D778" s="139">
        <v>1040497</v>
      </c>
      <c r="E778" s="143" t="s">
        <v>359</v>
      </c>
      <c r="F778" s="141">
        <v>4250</v>
      </c>
      <c r="G778" s="139" t="s">
        <v>100</v>
      </c>
      <c r="H778" s="139" t="s">
        <v>1044</v>
      </c>
      <c r="I778" s="142" t="s">
        <v>75</v>
      </c>
      <c r="J778" s="203" t="str">
        <f>+_xlfn.XLOOKUP(Tabla1[[#This Row],[COD. COLABORADOR]],'[1]Reg_PJ_IP (Bruto)'!$A:$A,'[1]Reg_PJ_IP (Bruto)'!$BL:$BL)</f>
        <v>ACREDITADA</v>
      </c>
    </row>
    <row r="779" spans="1:10" x14ac:dyDescent="0.3">
      <c r="A779" s="123" t="s">
        <v>57</v>
      </c>
      <c r="B779" s="126">
        <v>45200</v>
      </c>
      <c r="C779" s="139" t="s">
        <v>67</v>
      </c>
      <c r="D779" s="140">
        <v>1040485</v>
      </c>
      <c r="E779" s="140" t="s">
        <v>375</v>
      </c>
      <c r="F779" s="140">
        <v>6915</v>
      </c>
      <c r="G779" s="140" t="s">
        <v>96</v>
      </c>
      <c r="H779" s="140" t="s">
        <v>1051</v>
      </c>
      <c r="I779" s="142" t="s">
        <v>75</v>
      </c>
      <c r="J779" s="203" t="str">
        <f>+_xlfn.XLOOKUP(Tabla1[[#This Row],[COD. COLABORADOR]],'[1]Reg_PJ_IP (Bruto)'!$A:$A,'[1]Reg_PJ_IP (Bruto)'!$BL:$BL)</f>
        <v>ACREDITADA</v>
      </c>
    </row>
    <row r="780" spans="1:10" x14ac:dyDescent="0.3">
      <c r="A780" s="123" t="s">
        <v>57</v>
      </c>
      <c r="B780" s="124">
        <v>45231</v>
      </c>
      <c r="C780" s="139" t="s">
        <v>67</v>
      </c>
      <c r="D780" s="139">
        <v>1040542</v>
      </c>
      <c r="E780" s="143" t="s">
        <v>192</v>
      </c>
      <c r="F780" s="141">
        <v>8003</v>
      </c>
      <c r="G780" s="139" t="s">
        <v>193</v>
      </c>
      <c r="H780" s="139" t="s">
        <v>1046</v>
      </c>
      <c r="I780" s="142" t="s">
        <v>74</v>
      </c>
      <c r="J780" s="203" t="str">
        <f>+_xlfn.XLOOKUP(Tabla1[[#This Row],[COD. COLABORADOR]],'[1]Reg_PJ_IP (Bruto)'!$A:$A,'[1]Reg_PJ_IP (Bruto)'!$BL:$BL)</f>
        <v>ACREDITADA</v>
      </c>
    </row>
    <row r="781" spans="1:10" x14ac:dyDescent="0.3">
      <c r="A781" s="123" t="s">
        <v>57</v>
      </c>
      <c r="B781" s="124">
        <v>45261</v>
      </c>
      <c r="C781" s="139" t="s">
        <v>67</v>
      </c>
      <c r="D781" s="140">
        <v>1040533</v>
      </c>
      <c r="E781" s="141" t="s">
        <v>1220</v>
      </c>
      <c r="F781" s="141">
        <v>7660</v>
      </c>
      <c r="G781" s="140" t="s">
        <v>1091</v>
      </c>
      <c r="H781" s="140" t="s">
        <v>1046</v>
      </c>
      <c r="I781" s="142" t="s">
        <v>74</v>
      </c>
      <c r="J781" s="203" t="str">
        <f>+_xlfn.XLOOKUP(Tabla1[[#This Row],[COD. COLABORADOR]],'[1]Reg_PJ_IP (Bruto)'!$A:$A,'[1]Reg_PJ_IP (Bruto)'!$BL:$BL)</f>
        <v>ACREDITADA</v>
      </c>
    </row>
    <row r="782" spans="1:10" x14ac:dyDescent="0.3">
      <c r="A782" s="123" t="s">
        <v>57</v>
      </c>
      <c r="B782" s="131">
        <v>45292</v>
      </c>
      <c r="C782" s="139" t="s">
        <v>68</v>
      </c>
      <c r="D782" s="139">
        <v>1040517</v>
      </c>
      <c r="E782" s="143" t="s">
        <v>175</v>
      </c>
      <c r="F782" s="139">
        <v>3950</v>
      </c>
      <c r="G782" s="139" t="s">
        <v>157</v>
      </c>
      <c r="H782" s="139" t="s">
        <v>1048</v>
      </c>
      <c r="I782" s="142" t="s">
        <v>74</v>
      </c>
      <c r="J782" s="203" t="str">
        <f>+_xlfn.XLOOKUP(Tabla1[[#This Row],[COD. COLABORADOR]],'[1]Reg_PJ_IP (Bruto)'!$A:$A,'[1]Reg_PJ_IP (Bruto)'!$BL:$BL)</f>
        <v>ACREDITADA</v>
      </c>
    </row>
    <row r="783" spans="1:10" x14ac:dyDescent="0.3">
      <c r="A783" s="123" t="s">
        <v>57</v>
      </c>
      <c r="B783" s="126">
        <v>45323</v>
      </c>
      <c r="C783" s="139" t="s">
        <v>68</v>
      </c>
      <c r="D783" s="139">
        <v>1040591</v>
      </c>
      <c r="E783" s="139" t="s">
        <v>146</v>
      </c>
      <c r="F783" s="139">
        <v>8049</v>
      </c>
      <c r="G783" s="139" t="s">
        <v>1177</v>
      </c>
      <c r="H783" s="139" t="s">
        <v>1063</v>
      </c>
      <c r="I783" s="142" t="s">
        <v>74</v>
      </c>
      <c r="J783" s="203" t="str">
        <f>+_xlfn.XLOOKUP(Tabla1[[#This Row],[COD. COLABORADOR]],'[1]Reg_PJ_IP (Bruto)'!$A:$A,'[1]Reg_PJ_IP (Bruto)'!$BL:$BL)</f>
        <v>ACREDITADA</v>
      </c>
    </row>
    <row r="784" spans="1:10" x14ac:dyDescent="0.3">
      <c r="A784" s="123" t="s">
        <v>57</v>
      </c>
      <c r="B784" s="126">
        <v>45383</v>
      </c>
      <c r="C784" s="139" t="s">
        <v>70</v>
      </c>
      <c r="D784" s="139">
        <v>1040437</v>
      </c>
      <c r="E784" s="143" t="s">
        <v>176</v>
      </c>
      <c r="F784" s="139">
        <v>7683</v>
      </c>
      <c r="G784" s="139" t="s">
        <v>92</v>
      </c>
      <c r="H784" s="139" t="s">
        <v>1057</v>
      </c>
      <c r="I784" s="142" t="s">
        <v>74</v>
      </c>
      <c r="J784" s="203" t="str">
        <f>+_xlfn.XLOOKUP(Tabla1[[#This Row],[COD. COLABORADOR]],'[1]Reg_PJ_IP (Bruto)'!$A:$A,'[1]Reg_PJ_IP (Bruto)'!$BL:$BL)</f>
        <v>ACREDITADA</v>
      </c>
    </row>
    <row r="785" spans="1:10" x14ac:dyDescent="0.3">
      <c r="A785" s="123" t="s">
        <v>57</v>
      </c>
      <c r="B785" s="126">
        <v>45383</v>
      </c>
      <c r="C785" s="139" t="s">
        <v>70</v>
      </c>
      <c r="D785" s="139">
        <v>1040441</v>
      </c>
      <c r="E785" s="143" t="s">
        <v>108</v>
      </c>
      <c r="F785" s="139">
        <v>7683</v>
      </c>
      <c r="G785" s="154" t="s">
        <v>92</v>
      </c>
      <c r="H785" s="139" t="s">
        <v>1057</v>
      </c>
      <c r="I785" s="142" t="s">
        <v>74</v>
      </c>
      <c r="J785" s="203" t="str">
        <f>+_xlfn.XLOOKUP(Tabla1[[#This Row],[COD. COLABORADOR]],'[1]Reg_PJ_IP (Bruto)'!$A:$A,'[1]Reg_PJ_IP (Bruto)'!$BL:$BL)</f>
        <v>ACREDITADA</v>
      </c>
    </row>
    <row r="786" spans="1:10" x14ac:dyDescent="0.3">
      <c r="A786" s="123" t="s">
        <v>57</v>
      </c>
      <c r="B786" s="126">
        <v>45413</v>
      </c>
      <c r="C786" s="139" t="s">
        <v>70</v>
      </c>
      <c r="D786" s="139">
        <v>1040499</v>
      </c>
      <c r="E786" s="143" t="s">
        <v>188</v>
      </c>
      <c r="F786" s="139">
        <v>7660</v>
      </c>
      <c r="G786" s="139" t="s">
        <v>1091</v>
      </c>
      <c r="H786" s="139" t="s">
        <v>1048</v>
      </c>
      <c r="I786" s="142" t="s">
        <v>74</v>
      </c>
      <c r="J786" s="203" t="str">
        <f>+_xlfn.XLOOKUP(Tabla1[[#This Row],[COD. COLABORADOR]],'[1]Reg_PJ_IP (Bruto)'!$A:$A,'[1]Reg_PJ_IP (Bruto)'!$BL:$BL)</f>
        <v>ACREDITADA</v>
      </c>
    </row>
    <row r="787" spans="1:10" x14ac:dyDescent="0.3">
      <c r="A787" s="123" t="s">
        <v>57</v>
      </c>
      <c r="B787" s="124">
        <v>45413</v>
      </c>
      <c r="C787" s="139" t="s">
        <v>70</v>
      </c>
      <c r="D787" s="139">
        <v>1040487</v>
      </c>
      <c r="E787" s="143" t="s">
        <v>357</v>
      </c>
      <c r="F787" s="143">
        <v>4250</v>
      </c>
      <c r="G787" s="139" t="s">
        <v>100</v>
      </c>
      <c r="H787" s="139" t="s">
        <v>1047</v>
      </c>
      <c r="I787" s="142" t="s">
        <v>74</v>
      </c>
      <c r="J787" s="203" t="str">
        <f>+_xlfn.XLOOKUP(Tabla1[[#This Row],[COD. COLABORADOR]],'[1]Reg_PJ_IP (Bruto)'!$A:$A,'[1]Reg_PJ_IP (Bruto)'!$BL:$BL)</f>
        <v>ACREDITADA</v>
      </c>
    </row>
    <row r="788" spans="1:10" x14ac:dyDescent="0.3">
      <c r="A788" s="123" t="s">
        <v>57</v>
      </c>
      <c r="B788" s="124">
        <v>45444</v>
      </c>
      <c r="C788" s="139" t="s">
        <v>69</v>
      </c>
      <c r="D788" s="139">
        <v>1040442</v>
      </c>
      <c r="E788" s="143" t="s">
        <v>352</v>
      </c>
      <c r="F788" s="143">
        <v>4400</v>
      </c>
      <c r="G788" s="139" t="s">
        <v>1221</v>
      </c>
      <c r="H788" s="139" t="s">
        <v>1048</v>
      </c>
      <c r="I788" s="142" t="s">
        <v>74</v>
      </c>
      <c r="J788" s="203" t="str">
        <f>+_xlfn.XLOOKUP(Tabla1[[#This Row],[COD. COLABORADOR]],'[1]Reg_PJ_IP (Bruto)'!$A:$A,'[1]Reg_PJ_IP (Bruto)'!$BL:$BL)</f>
        <v>ACREDITADA</v>
      </c>
    </row>
    <row r="789" spans="1:10" x14ac:dyDescent="0.3">
      <c r="A789" s="123" t="s">
        <v>57</v>
      </c>
      <c r="B789" s="126">
        <v>45444</v>
      </c>
      <c r="C789" s="139" t="s">
        <v>70</v>
      </c>
      <c r="D789" s="139">
        <v>1040517</v>
      </c>
      <c r="E789" s="139" t="s">
        <v>175</v>
      </c>
      <c r="F789" s="139">
        <v>3950</v>
      </c>
      <c r="G789" s="139" t="s">
        <v>157</v>
      </c>
      <c r="H789" s="139" t="s">
        <v>1048</v>
      </c>
      <c r="I789" s="142" t="s">
        <v>74</v>
      </c>
      <c r="J789" s="203" t="str">
        <f>+_xlfn.XLOOKUP(Tabla1[[#This Row],[COD. COLABORADOR]],'[1]Reg_PJ_IP (Bruto)'!$A:$A,'[1]Reg_PJ_IP (Bruto)'!$BL:$BL)</f>
        <v>ACREDITADA</v>
      </c>
    </row>
    <row r="790" spans="1:10" x14ac:dyDescent="0.3">
      <c r="A790" s="123" t="s">
        <v>57</v>
      </c>
      <c r="B790" s="126">
        <v>45474</v>
      </c>
      <c r="C790" s="139" t="s">
        <v>71</v>
      </c>
      <c r="D790" s="139">
        <v>1040598</v>
      </c>
      <c r="E790" s="139" t="s">
        <v>147</v>
      </c>
      <c r="F790" s="139">
        <v>7347</v>
      </c>
      <c r="G790" s="139" t="s">
        <v>1435</v>
      </c>
      <c r="H790" s="139" t="s">
        <v>1060</v>
      </c>
      <c r="I790" s="142" t="s">
        <v>71</v>
      </c>
      <c r="J790" s="203" t="str">
        <f>+_xlfn.XLOOKUP(Tabla1[[#This Row],[COD. COLABORADOR]],'[1]Reg_PJ_IP (Bruto)'!$A:$A,'[1]Reg_PJ_IP (Bruto)'!$BL:$BL)</f>
        <v>ACREDITADA</v>
      </c>
    </row>
    <row r="791" spans="1:10" x14ac:dyDescent="0.3">
      <c r="A791" s="123" t="s">
        <v>57</v>
      </c>
      <c r="B791" s="126">
        <v>45474</v>
      </c>
      <c r="C791" s="139" t="s">
        <v>72</v>
      </c>
      <c r="D791" s="139">
        <v>1040542</v>
      </c>
      <c r="E791" s="143" t="s">
        <v>192</v>
      </c>
      <c r="F791" s="143">
        <v>8003</v>
      </c>
      <c r="G791" s="143" t="s">
        <v>193</v>
      </c>
      <c r="H791" s="139" t="s">
        <v>1046</v>
      </c>
      <c r="I791" s="142" t="s">
        <v>74</v>
      </c>
      <c r="J791" s="203" t="str">
        <f>+_xlfn.XLOOKUP(Tabla1[[#This Row],[COD. COLABORADOR]],'[1]Reg_PJ_IP (Bruto)'!$A:$A,'[1]Reg_PJ_IP (Bruto)'!$BL:$BL)</f>
        <v>ACREDITADA</v>
      </c>
    </row>
    <row r="792" spans="1:10" x14ac:dyDescent="0.3">
      <c r="A792" s="123" t="s">
        <v>57</v>
      </c>
      <c r="B792" s="126">
        <v>45474</v>
      </c>
      <c r="C792" s="139" t="s">
        <v>69</v>
      </c>
      <c r="D792" s="139">
        <v>1040533</v>
      </c>
      <c r="E792" s="143" t="s">
        <v>1220</v>
      </c>
      <c r="F792" s="139">
        <v>7660</v>
      </c>
      <c r="G792" s="139" t="s">
        <v>1091</v>
      </c>
      <c r="H792" s="139" t="s">
        <v>1046</v>
      </c>
      <c r="I792" s="142" t="s">
        <v>74</v>
      </c>
      <c r="J792" s="203" t="str">
        <f>+_xlfn.XLOOKUP(Tabla1[[#This Row],[COD. COLABORADOR]],'[1]Reg_PJ_IP (Bruto)'!$A:$A,'[1]Reg_PJ_IP (Bruto)'!$BL:$BL)</f>
        <v>ACREDITADA</v>
      </c>
    </row>
    <row r="793" spans="1:10" ht="13.8" customHeight="1" x14ac:dyDescent="0.3">
      <c r="A793" s="123" t="s">
        <v>57</v>
      </c>
      <c r="B793" s="126">
        <v>45505</v>
      </c>
      <c r="C793" s="139" t="s">
        <v>69</v>
      </c>
      <c r="D793" s="139">
        <v>1040481</v>
      </c>
      <c r="E793" s="139" t="s">
        <v>353</v>
      </c>
      <c r="F793" s="139">
        <v>7664</v>
      </c>
      <c r="G793" s="139" t="s">
        <v>1222</v>
      </c>
      <c r="H793" s="139" t="s">
        <v>1048</v>
      </c>
      <c r="I793" s="142" t="s">
        <v>75</v>
      </c>
      <c r="J793" s="203" t="str">
        <f>+_xlfn.XLOOKUP(Tabla1[[#This Row],[COD. COLABORADOR]],'[1]Reg_PJ_IP (Bruto)'!$A:$A,'[1]Reg_PJ_IP (Bruto)'!$BL:$BL)</f>
        <v>ACREDITADA</v>
      </c>
    </row>
    <row r="794" spans="1:10" ht="13.8" customHeight="1" x14ac:dyDescent="0.3">
      <c r="A794" s="123" t="s">
        <v>57</v>
      </c>
      <c r="B794" s="126">
        <v>45516</v>
      </c>
      <c r="C794" s="139" t="s">
        <v>70</v>
      </c>
      <c r="D794" s="139">
        <v>1040591</v>
      </c>
      <c r="E794" s="139" t="s">
        <v>146</v>
      </c>
      <c r="F794" s="139">
        <v>8049</v>
      </c>
      <c r="G794" s="139" t="s">
        <v>1177</v>
      </c>
      <c r="H794" s="139" t="s">
        <v>1063</v>
      </c>
      <c r="I794" s="142" t="s">
        <v>74</v>
      </c>
      <c r="J794" s="203" t="str">
        <f>+_xlfn.XLOOKUP(Tabla1[[#This Row],[COD. COLABORADOR]],'[1]Reg_PJ_IP (Bruto)'!$A:$A,'[1]Reg_PJ_IP (Bruto)'!$BL:$BL)</f>
        <v>ACREDITADA</v>
      </c>
    </row>
    <row r="795" spans="1:10" ht="13.8" customHeight="1" x14ac:dyDescent="0.3">
      <c r="A795" s="123" t="s">
        <v>57</v>
      </c>
      <c r="B795" s="126">
        <v>45516</v>
      </c>
      <c r="C795" s="139" t="s">
        <v>70</v>
      </c>
      <c r="D795" s="139">
        <v>1040562</v>
      </c>
      <c r="E795" s="139" t="s">
        <v>1226</v>
      </c>
      <c r="F795" s="139">
        <v>7473</v>
      </c>
      <c r="G795" s="139" t="s">
        <v>1173</v>
      </c>
      <c r="H795" s="139" t="s">
        <v>1045</v>
      </c>
      <c r="I795" s="142" t="s">
        <v>74</v>
      </c>
      <c r="J795" s="203" t="str">
        <f>+_xlfn.XLOOKUP(Tabla1[[#This Row],[COD. COLABORADOR]],'[1]Reg_PJ_IP (Bruto)'!$A:$A,'[1]Reg_PJ_IP (Bruto)'!$BL:$BL)</f>
        <v>ACREDITADA</v>
      </c>
    </row>
    <row r="796" spans="1:10" ht="13.8" customHeight="1" x14ac:dyDescent="0.3">
      <c r="A796" s="123" t="s">
        <v>57</v>
      </c>
      <c r="B796" s="126">
        <v>45536</v>
      </c>
      <c r="C796" s="139" t="s">
        <v>70</v>
      </c>
      <c r="D796" s="139">
        <v>1040533</v>
      </c>
      <c r="E796" s="143" t="s">
        <v>1220</v>
      </c>
      <c r="F796" s="139">
        <v>7660</v>
      </c>
      <c r="G796" s="139" t="s">
        <v>1091</v>
      </c>
      <c r="H796" s="139" t="s">
        <v>1046</v>
      </c>
      <c r="I796" s="142" t="s">
        <v>75</v>
      </c>
      <c r="J796" s="203" t="str">
        <f>+_xlfn.XLOOKUP(Tabla1[[#This Row],[COD. COLABORADOR]],'[1]Reg_PJ_IP (Bruto)'!$A:$A,'[1]Reg_PJ_IP (Bruto)'!$BL:$BL)</f>
        <v>ACREDITADA</v>
      </c>
    </row>
    <row r="797" spans="1:10" ht="13.8" customHeight="1" x14ac:dyDescent="0.3">
      <c r="A797" s="123" t="s">
        <v>57</v>
      </c>
      <c r="B797" s="124">
        <v>45536</v>
      </c>
      <c r="C797" s="139" t="s">
        <v>70</v>
      </c>
      <c r="D797" s="139">
        <v>1040520</v>
      </c>
      <c r="E797" s="143" t="s">
        <v>189</v>
      </c>
      <c r="F797" s="143">
        <v>7660</v>
      </c>
      <c r="G797" s="139" t="s">
        <v>1091</v>
      </c>
      <c r="H797" s="139" t="s">
        <v>1048</v>
      </c>
      <c r="I797" s="142" t="s">
        <v>74</v>
      </c>
      <c r="J797" s="203" t="str">
        <f>+_xlfn.XLOOKUP(Tabla1[[#This Row],[COD. COLABORADOR]],'[1]Reg_PJ_IP (Bruto)'!$A:$A,'[1]Reg_PJ_IP (Bruto)'!$BL:$BL)</f>
        <v>ACREDITADA</v>
      </c>
    </row>
    <row r="798" spans="1:10" ht="13.8" customHeight="1" x14ac:dyDescent="0.3">
      <c r="A798" s="123" t="s">
        <v>57</v>
      </c>
      <c r="B798" s="124">
        <v>45536</v>
      </c>
      <c r="C798" s="139" t="s">
        <v>70</v>
      </c>
      <c r="D798" s="139">
        <v>1040606</v>
      </c>
      <c r="E798" s="143" t="s">
        <v>705</v>
      </c>
      <c r="F798" s="143">
        <v>2330</v>
      </c>
      <c r="G798" s="139" t="s">
        <v>191</v>
      </c>
      <c r="H798" s="139" t="s">
        <v>1046</v>
      </c>
      <c r="I798" s="142" t="s">
        <v>74</v>
      </c>
      <c r="J798" s="203" t="str">
        <f>+_xlfn.XLOOKUP(Tabla1[[#This Row],[COD. COLABORADOR]],'[1]Reg_PJ_IP (Bruto)'!$A:$A,'[1]Reg_PJ_IP (Bruto)'!$BL:$BL)</f>
        <v>ACREDITADA</v>
      </c>
    </row>
    <row r="799" spans="1:10" ht="13.8" customHeight="1" x14ac:dyDescent="0.3">
      <c r="A799" s="123" t="s">
        <v>57</v>
      </c>
      <c r="B799" s="124">
        <v>45536</v>
      </c>
      <c r="C799" s="139" t="s">
        <v>69</v>
      </c>
      <c r="D799" s="139">
        <v>1040491</v>
      </c>
      <c r="E799" s="143" t="s">
        <v>365</v>
      </c>
      <c r="F799" s="143">
        <v>6902</v>
      </c>
      <c r="G799" s="139" t="s">
        <v>1431</v>
      </c>
      <c r="H799" s="139" t="s">
        <v>1047</v>
      </c>
      <c r="I799" s="142" t="s">
        <v>75</v>
      </c>
      <c r="J799" s="203" t="str">
        <f>+_xlfn.XLOOKUP(Tabla1[[#This Row],[COD. COLABORADOR]],'[1]Reg_PJ_IP (Bruto)'!$A:$A,'[1]Reg_PJ_IP (Bruto)'!$BL:$BL)</f>
        <v>ACREDITADA</v>
      </c>
    </row>
    <row r="800" spans="1:10" ht="13.8" customHeight="1" x14ac:dyDescent="0.3">
      <c r="A800" s="123" t="s">
        <v>57</v>
      </c>
      <c r="B800" s="126">
        <v>45566</v>
      </c>
      <c r="C800" s="139" t="s">
        <v>69</v>
      </c>
      <c r="D800" s="139">
        <v>1040474</v>
      </c>
      <c r="E800" s="143" t="s">
        <v>376</v>
      </c>
      <c r="F800" s="139">
        <v>7664</v>
      </c>
      <c r="G800" s="139" t="s">
        <v>1222</v>
      </c>
      <c r="H800" s="139" t="s">
        <v>1052</v>
      </c>
      <c r="I800" s="142" t="s">
        <v>75</v>
      </c>
      <c r="J800" s="203" t="str">
        <f>+_xlfn.XLOOKUP(Tabla1[[#This Row],[COD. COLABORADOR]],'[1]Reg_PJ_IP (Bruto)'!$A:$A,'[1]Reg_PJ_IP (Bruto)'!$BL:$BL)</f>
        <v>ACREDITADA</v>
      </c>
    </row>
    <row r="801" spans="1:10" ht="13.8" customHeight="1" x14ac:dyDescent="0.3">
      <c r="A801" s="123" t="s">
        <v>57</v>
      </c>
      <c r="B801" s="126">
        <v>45566</v>
      </c>
      <c r="C801" s="139" t="s">
        <v>69</v>
      </c>
      <c r="D801" s="139">
        <v>1040548</v>
      </c>
      <c r="E801" s="143" t="s">
        <v>377</v>
      </c>
      <c r="F801" s="139">
        <v>5650</v>
      </c>
      <c r="G801" s="139" t="s">
        <v>378</v>
      </c>
      <c r="H801" s="139" t="s">
        <v>1045</v>
      </c>
      <c r="I801" s="142" t="s">
        <v>75</v>
      </c>
      <c r="J801" s="203" t="str">
        <f>+_xlfn.XLOOKUP(Tabla1[[#This Row],[COD. COLABORADOR]],'[1]Reg_PJ_IP (Bruto)'!$A:$A,'[1]Reg_PJ_IP (Bruto)'!$BL:$BL)</f>
        <v>ACREDITADA</v>
      </c>
    </row>
    <row r="802" spans="1:10" ht="13.8" customHeight="1" x14ac:dyDescent="0.3">
      <c r="A802" s="123" t="s">
        <v>57</v>
      </c>
      <c r="B802" s="126">
        <v>45566</v>
      </c>
      <c r="C802" s="139" t="s">
        <v>69</v>
      </c>
      <c r="D802" s="139">
        <v>1040579</v>
      </c>
      <c r="E802" s="143" t="s">
        <v>829</v>
      </c>
      <c r="F802" s="139">
        <v>7664</v>
      </c>
      <c r="G802" s="139" t="s">
        <v>1222</v>
      </c>
      <c r="H802" s="139" t="s">
        <v>1044</v>
      </c>
      <c r="I802" s="142" t="s">
        <v>74</v>
      </c>
      <c r="J802" s="203" t="str">
        <f>+_xlfn.XLOOKUP(Tabla1[[#This Row],[COD. COLABORADOR]],'[1]Reg_PJ_IP (Bruto)'!$A:$A,'[1]Reg_PJ_IP (Bruto)'!$BL:$BL)</f>
        <v>ACREDITADA</v>
      </c>
    </row>
    <row r="803" spans="1:10" ht="13.8" customHeight="1" x14ac:dyDescent="0.3">
      <c r="A803" s="123" t="s">
        <v>57</v>
      </c>
      <c r="B803" s="126">
        <v>45593</v>
      </c>
      <c r="C803" s="139" t="s">
        <v>69</v>
      </c>
      <c r="D803" s="139">
        <v>1040608</v>
      </c>
      <c r="E803" s="143" t="s">
        <v>190</v>
      </c>
      <c r="F803" s="139">
        <v>2330</v>
      </c>
      <c r="G803" s="139" t="s">
        <v>191</v>
      </c>
      <c r="H803" s="139" t="s">
        <v>1046</v>
      </c>
      <c r="I803" s="142" t="s">
        <v>74</v>
      </c>
      <c r="J803" s="203" t="str">
        <f>+_xlfn.XLOOKUP(Tabla1[[#This Row],[COD. COLABORADOR]],'[1]Reg_PJ_IP (Bruto)'!$A:$A,'[1]Reg_PJ_IP (Bruto)'!$BL:$BL)</f>
        <v>ACREDITADA</v>
      </c>
    </row>
    <row r="804" spans="1:10" ht="13.8" customHeight="1" x14ac:dyDescent="0.3">
      <c r="A804" s="123" t="s">
        <v>57</v>
      </c>
      <c r="B804" s="128">
        <v>45624</v>
      </c>
      <c r="C804" s="139" t="s">
        <v>67</v>
      </c>
      <c r="D804" s="140">
        <v>1040591</v>
      </c>
      <c r="E804" s="141" t="s">
        <v>146</v>
      </c>
      <c r="F804" s="141">
        <v>8049</v>
      </c>
      <c r="G804" s="140" t="s">
        <v>1177</v>
      </c>
      <c r="H804" s="140" t="s">
        <v>1063</v>
      </c>
      <c r="I804" s="142" t="s">
        <v>74</v>
      </c>
      <c r="J804" s="203" t="str">
        <f>+_xlfn.XLOOKUP(Tabla1[[#This Row],[COD. COLABORADOR]],'[1]Reg_PJ_IP (Bruto)'!$A:$A,'[1]Reg_PJ_IP (Bruto)'!$BL:$BL)</f>
        <v>ACREDITADA</v>
      </c>
    </row>
    <row r="805" spans="1:10" ht="13.8" customHeight="1" x14ac:dyDescent="0.3">
      <c r="A805" s="123" t="s">
        <v>57</v>
      </c>
      <c r="B805" s="128">
        <v>45627</v>
      </c>
      <c r="C805" s="139" t="s">
        <v>67</v>
      </c>
      <c r="D805" s="139">
        <v>1040542</v>
      </c>
      <c r="E805" s="143" t="s">
        <v>192</v>
      </c>
      <c r="F805" s="143">
        <v>8003</v>
      </c>
      <c r="G805" s="139" t="s">
        <v>193</v>
      </c>
      <c r="H805" s="139" t="s">
        <v>1046</v>
      </c>
      <c r="I805" s="142" t="s">
        <v>74</v>
      </c>
      <c r="J805" s="203" t="str">
        <f>+_xlfn.XLOOKUP(Tabla1[[#This Row],[COD. COLABORADOR]],'[1]Reg_PJ_IP (Bruto)'!$A:$A,'[1]Reg_PJ_IP (Bruto)'!$BL:$BL)</f>
        <v>ACREDITADA</v>
      </c>
    </row>
    <row r="806" spans="1:10" ht="13.8" customHeight="1" x14ac:dyDescent="0.3">
      <c r="A806" s="123" t="s">
        <v>57</v>
      </c>
      <c r="B806" s="126">
        <v>45658</v>
      </c>
      <c r="C806" s="139" t="s">
        <v>70</v>
      </c>
      <c r="D806" s="140">
        <v>1040467</v>
      </c>
      <c r="E806" s="139" t="s">
        <v>855</v>
      </c>
      <c r="F806" s="140">
        <v>7027</v>
      </c>
      <c r="G806" s="140" t="s">
        <v>364</v>
      </c>
      <c r="H806" s="139" t="s">
        <v>1051</v>
      </c>
      <c r="I806" s="142" t="s">
        <v>75</v>
      </c>
      <c r="J806" s="203" t="str">
        <f>+_xlfn.XLOOKUP(Tabla1[[#This Row],[COD. COLABORADOR]],'[1]Reg_PJ_IP (Bruto)'!$A:$A,'[1]Reg_PJ_IP (Bruto)'!$BL:$BL)</f>
        <v>ACREDITADA</v>
      </c>
    </row>
    <row r="807" spans="1:10" ht="13.8" customHeight="1" x14ac:dyDescent="0.3">
      <c r="A807" s="123" t="s">
        <v>57</v>
      </c>
      <c r="B807" s="126">
        <v>45678</v>
      </c>
      <c r="C807" s="139" t="s">
        <v>68</v>
      </c>
      <c r="D807" s="139">
        <v>1040579</v>
      </c>
      <c r="E807" s="139" t="s">
        <v>829</v>
      </c>
      <c r="F807" s="140">
        <v>7664</v>
      </c>
      <c r="G807" s="139" t="s">
        <v>1222</v>
      </c>
      <c r="H807" s="139" t="s">
        <v>1044</v>
      </c>
      <c r="I807" s="142" t="s">
        <v>75</v>
      </c>
      <c r="J807" s="203" t="str">
        <f>+_xlfn.XLOOKUP(Tabla1[[#This Row],[COD. COLABORADOR]],'[1]Reg_PJ_IP (Bruto)'!$A:$A,'[1]Reg_PJ_IP (Bruto)'!$BL:$BL)</f>
        <v>ACREDITADA</v>
      </c>
    </row>
    <row r="808" spans="1:10" ht="13.8" customHeight="1" x14ac:dyDescent="0.3">
      <c r="A808" s="123" t="s">
        <v>57</v>
      </c>
      <c r="B808" s="126">
        <v>45700</v>
      </c>
      <c r="C808" s="139" t="s">
        <v>69</v>
      </c>
      <c r="D808" s="139">
        <v>1040631</v>
      </c>
      <c r="E808" s="139" t="s">
        <v>852</v>
      </c>
      <c r="F808" s="139">
        <v>6915</v>
      </c>
      <c r="G808" s="139" t="s">
        <v>96</v>
      </c>
      <c r="H808" s="139" t="s">
        <v>1060</v>
      </c>
      <c r="I808" s="142" t="s">
        <v>75</v>
      </c>
      <c r="J808" s="203" t="str">
        <f>+_xlfn.XLOOKUP(Tabla1[[#This Row],[COD. COLABORADOR]],'[1]Reg_PJ_IP (Bruto)'!$A:$A,'[1]Reg_PJ_IP (Bruto)'!$BL:$BL)</f>
        <v>ACREDITADA</v>
      </c>
    </row>
    <row r="809" spans="1:10" ht="13.8" customHeight="1" x14ac:dyDescent="0.3">
      <c r="A809" s="123" t="s">
        <v>57</v>
      </c>
      <c r="B809" s="124">
        <v>45712</v>
      </c>
      <c r="C809" s="139" t="s">
        <v>69</v>
      </c>
      <c r="D809" s="139">
        <v>1040553</v>
      </c>
      <c r="E809" s="143" t="s">
        <v>854</v>
      </c>
      <c r="F809" s="143">
        <v>7027</v>
      </c>
      <c r="G809" s="139" t="s">
        <v>364</v>
      </c>
      <c r="H809" s="139" t="s">
        <v>1051</v>
      </c>
      <c r="I809" s="142" t="s">
        <v>74</v>
      </c>
      <c r="J809" s="203" t="str">
        <f>+_xlfn.XLOOKUP(Tabla1[[#This Row],[COD. COLABORADOR]],'[1]Reg_PJ_IP (Bruto)'!$A:$A,'[1]Reg_PJ_IP (Bruto)'!$BL:$BL)</f>
        <v>ACREDITADA</v>
      </c>
    </row>
    <row r="810" spans="1:10" ht="13.8" customHeight="1" x14ac:dyDescent="0.3">
      <c r="A810" s="123" t="s">
        <v>57</v>
      </c>
      <c r="B810" s="126">
        <v>45712</v>
      </c>
      <c r="C810" s="139" t="s">
        <v>69</v>
      </c>
      <c r="D810" s="139">
        <v>1040513</v>
      </c>
      <c r="E810" s="139" t="s">
        <v>362</v>
      </c>
      <c r="F810" s="139">
        <v>3950</v>
      </c>
      <c r="G810" s="139" t="s">
        <v>157</v>
      </c>
      <c r="H810" s="139" t="s">
        <v>1048</v>
      </c>
      <c r="I810" s="142" t="s">
        <v>75</v>
      </c>
      <c r="J810" s="203" t="str">
        <f>+_xlfn.XLOOKUP(Tabla1[[#This Row],[COD. COLABORADOR]],'[1]Reg_PJ_IP (Bruto)'!$A:$A,'[1]Reg_PJ_IP (Bruto)'!$BL:$BL)</f>
        <v>ACREDITADA</v>
      </c>
    </row>
    <row r="811" spans="1:10" ht="13.8" customHeight="1" x14ac:dyDescent="0.3">
      <c r="A811" s="123" t="s">
        <v>57</v>
      </c>
      <c r="B811" s="131">
        <v>45713</v>
      </c>
      <c r="C811" s="139" t="s">
        <v>69</v>
      </c>
      <c r="D811" s="139">
        <v>1040540</v>
      </c>
      <c r="E811" s="141" t="s">
        <v>853</v>
      </c>
      <c r="F811" s="140">
        <v>7657</v>
      </c>
      <c r="G811" s="140" t="s">
        <v>1172</v>
      </c>
      <c r="H811" s="140" t="s">
        <v>1047</v>
      </c>
      <c r="I811" s="142" t="s">
        <v>75</v>
      </c>
      <c r="J811" s="203" t="str">
        <f>+_xlfn.XLOOKUP(Tabla1[[#This Row],[COD. COLABORADOR]],'[1]Reg_PJ_IP (Bruto)'!$A:$A,'[1]Reg_PJ_IP (Bruto)'!$BL:$BL)</f>
        <v>ACREDITADA</v>
      </c>
    </row>
    <row r="812" spans="1:10" ht="13.8" customHeight="1" x14ac:dyDescent="0.3">
      <c r="A812" s="123" t="s">
        <v>57</v>
      </c>
      <c r="B812" s="124">
        <v>45717</v>
      </c>
      <c r="C812" s="139" t="s">
        <v>67</v>
      </c>
      <c r="D812" s="139">
        <v>1040441</v>
      </c>
      <c r="E812" s="141" t="s">
        <v>108</v>
      </c>
      <c r="F812" s="143">
        <v>7683</v>
      </c>
      <c r="G812" s="139" t="s">
        <v>92</v>
      </c>
      <c r="H812" s="139" t="s">
        <v>1057</v>
      </c>
      <c r="I812" s="142" t="s">
        <v>74</v>
      </c>
      <c r="J812" s="203" t="str">
        <f>+_xlfn.XLOOKUP(Tabla1[[#This Row],[COD. COLABORADOR]],'[1]Reg_PJ_IP (Bruto)'!$A:$A,'[1]Reg_PJ_IP (Bruto)'!$BL:$BL)</f>
        <v>ACREDITADA</v>
      </c>
    </row>
    <row r="813" spans="1:10" ht="13.8" customHeight="1" x14ac:dyDescent="0.3">
      <c r="A813" s="123" t="s">
        <v>57</v>
      </c>
      <c r="B813" s="126">
        <v>45717</v>
      </c>
      <c r="C813" s="139" t="s">
        <v>68</v>
      </c>
      <c r="D813" s="139">
        <v>1040540</v>
      </c>
      <c r="E813" s="143" t="s">
        <v>853</v>
      </c>
      <c r="F813" s="139">
        <v>7657</v>
      </c>
      <c r="G813" s="139" t="s">
        <v>1172</v>
      </c>
      <c r="H813" s="139" t="s">
        <v>1047</v>
      </c>
      <c r="I813" s="142" t="s">
        <v>75</v>
      </c>
      <c r="J813" s="203" t="str">
        <f>+_xlfn.XLOOKUP(Tabla1[[#This Row],[COD. COLABORADOR]],'[1]Reg_PJ_IP (Bruto)'!$A:$A,'[1]Reg_PJ_IP (Bruto)'!$BL:$BL)</f>
        <v>ACREDITADA</v>
      </c>
    </row>
    <row r="814" spans="1:10" ht="13.8" customHeight="1" x14ac:dyDescent="0.3">
      <c r="A814" s="123" t="s">
        <v>57</v>
      </c>
      <c r="B814" s="124">
        <v>45735</v>
      </c>
      <c r="C814" s="139" t="s">
        <v>69</v>
      </c>
      <c r="D814" s="139">
        <v>1040588</v>
      </c>
      <c r="E814" s="143" t="s">
        <v>356</v>
      </c>
      <c r="F814" s="143">
        <v>1150</v>
      </c>
      <c r="G814" s="139" t="s">
        <v>1502</v>
      </c>
      <c r="H814" s="139" t="s">
        <v>1044</v>
      </c>
      <c r="I814" s="142" t="s">
        <v>75</v>
      </c>
      <c r="J814" s="203" t="str">
        <f>+_xlfn.XLOOKUP(Tabla1[[#This Row],[COD. COLABORADOR]],'[1]Reg_PJ_IP (Bruto)'!$A:$A,'[1]Reg_PJ_IP (Bruto)'!$BL:$BL)</f>
        <v>ACREDITADA</v>
      </c>
    </row>
    <row r="815" spans="1:10" ht="13.8" customHeight="1" x14ac:dyDescent="0.3">
      <c r="A815" s="123" t="s">
        <v>57</v>
      </c>
      <c r="B815" s="126">
        <v>45748</v>
      </c>
      <c r="C815" s="139" t="s">
        <v>70</v>
      </c>
      <c r="D815" s="139">
        <v>1040533</v>
      </c>
      <c r="E815" s="143" t="s">
        <v>1220</v>
      </c>
      <c r="F815" s="143">
        <v>7660</v>
      </c>
      <c r="G815" s="139" t="s">
        <v>1091</v>
      </c>
      <c r="H815" s="139" t="s">
        <v>1046</v>
      </c>
      <c r="I815" s="142" t="s">
        <v>74</v>
      </c>
      <c r="J815" s="203" t="str">
        <f>+_xlfn.XLOOKUP(Tabla1[[#This Row],[COD. COLABORADOR]],'[1]Reg_PJ_IP (Bruto)'!$A:$A,'[1]Reg_PJ_IP (Bruto)'!$BL:$BL)</f>
        <v>ACREDITADA</v>
      </c>
    </row>
    <row r="816" spans="1:10" ht="13.8" customHeight="1" x14ac:dyDescent="0.3">
      <c r="A816" s="123" t="s">
        <v>57</v>
      </c>
      <c r="B816" s="124">
        <v>45748</v>
      </c>
      <c r="C816" s="139" t="s">
        <v>68</v>
      </c>
      <c r="D816" s="139">
        <v>1040594</v>
      </c>
      <c r="E816" s="143" t="s">
        <v>951</v>
      </c>
      <c r="F816" s="143">
        <v>1800</v>
      </c>
      <c r="G816" s="139" t="s">
        <v>1178</v>
      </c>
      <c r="H816" s="139" t="s">
        <v>1060</v>
      </c>
      <c r="I816" s="142" t="s">
        <v>74</v>
      </c>
      <c r="J816" s="203" t="str">
        <f>+_xlfn.XLOOKUP(Tabla1[[#This Row],[COD. COLABORADOR]],'[1]Reg_PJ_IP (Bruto)'!$A:$A,'[1]Reg_PJ_IP (Bruto)'!$BL:$BL)</f>
        <v>ACREDITADA</v>
      </c>
    </row>
    <row r="817" spans="1:10" ht="13.8" customHeight="1" x14ac:dyDescent="0.3">
      <c r="A817" s="123" t="s">
        <v>57</v>
      </c>
      <c r="B817" s="124">
        <v>45755</v>
      </c>
      <c r="C817" s="139" t="s">
        <v>68</v>
      </c>
      <c r="D817" s="139">
        <v>1040542</v>
      </c>
      <c r="E817" s="143" t="s">
        <v>192</v>
      </c>
      <c r="F817" s="143">
        <v>8003</v>
      </c>
      <c r="G817" s="139" t="s">
        <v>193</v>
      </c>
      <c r="H817" s="139" t="s">
        <v>1046</v>
      </c>
      <c r="I817" s="142" t="s">
        <v>74</v>
      </c>
      <c r="J817" s="203" t="str">
        <f>+_xlfn.XLOOKUP(Tabla1[[#This Row],[COD. COLABORADOR]],'[1]Reg_PJ_IP (Bruto)'!$A:$A,'[1]Reg_PJ_IP (Bruto)'!$BL:$BL)</f>
        <v>ACREDITADA</v>
      </c>
    </row>
    <row r="818" spans="1:10" ht="13.8" customHeight="1" x14ac:dyDescent="0.3">
      <c r="A818" s="123" t="s">
        <v>57</v>
      </c>
      <c r="B818" s="126">
        <v>45778</v>
      </c>
      <c r="C818" s="139" t="s">
        <v>68</v>
      </c>
      <c r="D818" s="139">
        <v>1040542</v>
      </c>
      <c r="E818" s="139" t="s">
        <v>192</v>
      </c>
      <c r="F818" s="139">
        <v>8003</v>
      </c>
      <c r="G818" s="139" t="s">
        <v>193</v>
      </c>
      <c r="H818" s="139" t="s">
        <v>1046</v>
      </c>
      <c r="I818" s="142" t="s">
        <v>74</v>
      </c>
      <c r="J818" s="203" t="str">
        <f>+_xlfn.XLOOKUP(Tabla1[[#This Row],[COD. COLABORADOR]],'[1]Reg_PJ_IP (Bruto)'!$A:$A,'[1]Reg_PJ_IP (Bruto)'!$BL:$BL)</f>
        <v>ACREDITADA</v>
      </c>
    </row>
    <row r="819" spans="1:10" ht="13.8" customHeight="1" x14ac:dyDescent="0.3">
      <c r="A819" s="123" t="s">
        <v>57</v>
      </c>
      <c r="B819" s="124">
        <v>45809</v>
      </c>
      <c r="C819" s="139" t="s">
        <v>68</v>
      </c>
      <c r="D819" s="139">
        <v>1040513</v>
      </c>
      <c r="E819" s="143" t="s">
        <v>362</v>
      </c>
      <c r="F819" s="143">
        <v>3950</v>
      </c>
      <c r="G819" s="139" t="s">
        <v>157</v>
      </c>
      <c r="H819" s="139" t="s">
        <v>1048</v>
      </c>
      <c r="I819" s="142" t="s">
        <v>75</v>
      </c>
      <c r="J819" s="203" t="str">
        <f>+_xlfn.XLOOKUP(Tabla1[[#This Row],[COD. COLABORADOR]],'[1]Reg_PJ_IP (Bruto)'!$A:$A,'[1]Reg_PJ_IP (Bruto)'!$BL:$BL)</f>
        <v>ACREDITADA</v>
      </c>
    </row>
    <row r="820" spans="1:10" ht="13.8" customHeight="1" x14ac:dyDescent="0.3">
      <c r="A820" s="123" t="s">
        <v>57</v>
      </c>
      <c r="B820" s="126">
        <v>45825</v>
      </c>
      <c r="C820" s="139" t="s">
        <v>69</v>
      </c>
      <c r="D820" s="140">
        <v>1040497</v>
      </c>
      <c r="E820" s="141" t="s">
        <v>359</v>
      </c>
      <c r="F820" s="140">
        <v>4250</v>
      </c>
      <c r="G820" s="140" t="s">
        <v>100</v>
      </c>
      <c r="H820" s="140" t="s">
        <v>1044</v>
      </c>
      <c r="I820" s="142" t="s">
        <v>75</v>
      </c>
      <c r="J820" s="203" t="str">
        <f>+_xlfn.XLOOKUP(Tabla1[[#This Row],[COD. COLABORADOR]],'[1]Reg_PJ_IP (Bruto)'!$A:$A,'[1]Reg_PJ_IP (Bruto)'!$BL:$BL)</f>
        <v>ACREDITADA</v>
      </c>
    </row>
    <row r="821" spans="1:10" ht="13.8" customHeight="1" x14ac:dyDescent="0.3">
      <c r="A821" s="123" t="s">
        <v>57</v>
      </c>
      <c r="B821" s="126">
        <v>45834</v>
      </c>
      <c r="C821" s="139" t="s">
        <v>69</v>
      </c>
      <c r="D821" s="140">
        <v>1040565</v>
      </c>
      <c r="E821" s="140" t="s">
        <v>952</v>
      </c>
      <c r="F821" s="140">
        <v>7510</v>
      </c>
      <c r="G821" s="140" t="s">
        <v>1223</v>
      </c>
      <c r="H821" s="140" t="s">
        <v>1051</v>
      </c>
      <c r="I821" s="142" t="s">
        <v>75</v>
      </c>
      <c r="J821" s="203" t="str">
        <f>+_xlfn.XLOOKUP(Tabla1[[#This Row],[COD. COLABORADOR]],'[1]Reg_PJ_IP (Bruto)'!$A:$A,'[1]Reg_PJ_IP (Bruto)'!$BL:$BL)</f>
        <v>ACREDITADA</v>
      </c>
    </row>
    <row r="822" spans="1:10" ht="13.8" customHeight="1" x14ac:dyDescent="0.3">
      <c r="A822" s="123" t="s">
        <v>57</v>
      </c>
      <c r="B822" s="126">
        <v>45839</v>
      </c>
      <c r="C822" s="139" t="s">
        <v>71</v>
      </c>
      <c r="D822" s="140">
        <v>1040608</v>
      </c>
      <c r="E822" s="140" t="s">
        <v>190</v>
      </c>
      <c r="F822" s="140">
        <v>2330</v>
      </c>
      <c r="G822" s="140" t="s">
        <v>191</v>
      </c>
      <c r="H822" s="139" t="s">
        <v>1046</v>
      </c>
      <c r="I822" s="142" t="s">
        <v>71</v>
      </c>
      <c r="J822" s="203" t="str">
        <f>+_xlfn.XLOOKUP(Tabla1[[#This Row],[COD. COLABORADOR]],'[1]Reg_PJ_IP (Bruto)'!$A:$A,'[1]Reg_PJ_IP (Bruto)'!$BL:$BL)</f>
        <v>ACREDITADA</v>
      </c>
    </row>
    <row r="823" spans="1:10" ht="13.8" customHeight="1" x14ac:dyDescent="0.3">
      <c r="A823" s="123" t="s">
        <v>57</v>
      </c>
      <c r="B823" s="124">
        <v>45839</v>
      </c>
      <c r="C823" s="139" t="s">
        <v>69</v>
      </c>
      <c r="D823" s="139">
        <v>1040471</v>
      </c>
      <c r="E823" s="143" t="s">
        <v>953</v>
      </c>
      <c r="F823" s="143">
        <v>2330</v>
      </c>
      <c r="G823" s="139" t="s">
        <v>191</v>
      </c>
      <c r="H823" s="139" t="s">
        <v>1052</v>
      </c>
      <c r="I823" s="142" t="s">
        <v>74</v>
      </c>
      <c r="J823" s="203" t="str">
        <f>+_xlfn.XLOOKUP(Tabla1[[#This Row],[COD. COLABORADOR]],'[1]Reg_PJ_IP (Bruto)'!$A:$A,'[1]Reg_PJ_IP (Bruto)'!$BL:$BL)</f>
        <v>ACREDITADA</v>
      </c>
    </row>
    <row r="824" spans="1:10" ht="13.8" customHeight="1" x14ac:dyDescent="0.3">
      <c r="A824" s="123" t="s">
        <v>57</v>
      </c>
      <c r="B824" s="126">
        <v>45839</v>
      </c>
      <c r="C824" s="139" t="s">
        <v>69</v>
      </c>
      <c r="D824" s="140">
        <v>1040641</v>
      </c>
      <c r="E824" s="139" t="s">
        <v>1501</v>
      </c>
      <c r="F824" s="140">
        <v>7664</v>
      </c>
      <c r="G824" s="140" t="s">
        <v>1222</v>
      </c>
      <c r="H824" s="139" t="s">
        <v>1046</v>
      </c>
      <c r="I824" s="142" t="s">
        <v>75</v>
      </c>
      <c r="J824" s="203" t="str">
        <f>+_xlfn.XLOOKUP(Tabla1[[#This Row],[COD. COLABORADOR]],'[1]Reg_PJ_IP (Bruto)'!$A:$A,'[1]Reg_PJ_IP (Bruto)'!$BL:$BL)</f>
        <v>ACREDITADA</v>
      </c>
    </row>
    <row r="825" spans="1:10" ht="13.8" customHeight="1" x14ac:dyDescent="0.3">
      <c r="A825" s="123" t="s">
        <v>57</v>
      </c>
      <c r="B825" s="124">
        <v>45841</v>
      </c>
      <c r="C825" s="139" t="s">
        <v>68</v>
      </c>
      <c r="D825" s="140">
        <v>1040489</v>
      </c>
      <c r="E825" s="141" t="s">
        <v>366</v>
      </c>
      <c r="F825" s="141">
        <v>6902</v>
      </c>
      <c r="G825" s="140" t="s">
        <v>1431</v>
      </c>
      <c r="H825" s="139" t="s">
        <v>1047</v>
      </c>
      <c r="I825" s="142" t="s">
        <v>74</v>
      </c>
      <c r="J825" s="203" t="str">
        <f>+_xlfn.XLOOKUP(Tabla1[[#This Row],[COD. COLABORADOR]],'[1]Reg_PJ_IP (Bruto)'!$A:$A,'[1]Reg_PJ_IP (Bruto)'!$BL:$BL)</f>
        <v>ACREDITADA</v>
      </c>
    </row>
    <row r="826" spans="1:10" ht="13.8" customHeight="1" x14ac:dyDescent="0.3">
      <c r="A826" s="123" t="s">
        <v>57</v>
      </c>
      <c r="B826" s="124">
        <v>45861</v>
      </c>
      <c r="C826" s="139" t="s">
        <v>70</v>
      </c>
      <c r="D826" s="140">
        <v>1040555</v>
      </c>
      <c r="E826" s="143" t="s">
        <v>373</v>
      </c>
      <c r="F826" s="141">
        <v>7027</v>
      </c>
      <c r="G826" s="140" t="s">
        <v>364</v>
      </c>
      <c r="H826" s="139" t="s">
        <v>1050</v>
      </c>
      <c r="I826" s="142" t="s">
        <v>75</v>
      </c>
      <c r="J826" s="203" t="str">
        <f>+_xlfn.XLOOKUP(Tabla1[[#This Row],[COD. COLABORADOR]],'[1]Reg_PJ_IP (Bruto)'!$A:$A,'[1]Reg_PJ_IP (Bruto)'!$BL:$BL)</f>
        <v>ACREDITADA</v>
      </c>
    </row>
    <row r="827" spans="1:10" ht="13.8" customHeight="1" x14ac:dyDescent="0.3">
      <c r="A827" s="125" t="s">
        <v>57</v>
      </c>
      <c r="B827" s="124">
        <v>45870</v>
      </c>
      <c r="C827" s="139" t="s">
        <v>69</v>
      </c>
      <c r="D827" s="140">
        <v>1040491</v>
      </c>
      <c r="E827" s="143" t="s">
        <v>365</v>
      </c>
      <c r="F827" s="141">
        <v>6902</v>
      </c>
      <c r="G827" s="140" t="s">
        <v>1431</v>
      </c>
      <c r="H827" s="139" t="s">
        <v>1047</v>
      </c>
      <c r="I827" s="142" t="s">
        <v>74</v>
      </c>
      <c r="J827" s="203" t="str">
        <f>+_xlfn.XLOOKUP(Tabla1[[#This Row],[COD. COLABORADOR]],'[1]Reg_PJ_IP (Bruto)'!$A:$A,'[1]Reg_PJ_IP (Bruto)'!$BL:$BL)</f>
        <v>ACREDITADA</v>
      </c>
    </row>
    <row r="828" spans="1:10" ht="13.8" customHeight="1" x14ac:dyDescent="0.3">
      <c r="A828" s="125" t="s">
        <v>57</v>
      </c>
      <c r="B828" s="124">
        <v>45877</v>
      </c>
      <c r="C828" s="139" t="s">
        <v>67</v>
      </c>
      <c r="D828" s="140">
        <v>1040520</v>
      </c>
      <c r="E828" s="143" t="s">
        <v>189</v>
      </c>
      <c r="F828" s="141">
        <v>7660</v>
      </c>
      <c r="G828" s="140" t="s">
        <v>1091</v>
      </c>
      <c r="H828" s="139" t="s">
        <v>1048</v>
      </c>
      <c r="I828" s="142" t="s">
        <v>74</v>
      </c>
      <c r="J828" s="203" t="str">
        <f>+_xlfn.XLOOKUP(Tabla1[[#This Row],[COD. COLABORADOR]],'[1]Reg_PJ_IP (Bruto)'!$A:$A,'[1]Reg_PJ_IP (Bruto)'!$BL:$BL)</f>
        <v>ACREDITADA</v>
      </c>
    </row>
    <row r="829" spans="1:10" ht="13.8" customHeight="1" x14ac:dyDescent="0.3">
      <c r="A829" s="123" t="s">
        <v>57</v>
      </c>
      <c r="B829" s="126">
        <v>45894</v>
      </c>
      <c r="C829" s="139" t="s">
        <v>69</v>
      </c>
      <c r="D829" s="140">
        <v>1040557</v>
      </c>
      <c r="E829" s="141" t="s">
        <v>994</v>
      </c>
      <c r="F829" s="140">
        <v>7027</v>
      </c>
      <c r="G829" s="140" t="s">
        <v>364</v>
      </c>
      <c r="H829" s="139" t="s">
        <v>1051</v>
      </c>
      <c r="I829" s="142" t="s">
        <v>75</v>
      </c>
      <c r="J829" s="203" t="str">
        <f>+_xlfn.XLOOKUP(Tabla1[[#This Row],[COD. COLABORADOR]],'[1]Reg_PJ_IP (Bruto)'!$A:$A,'[1]Reg_PJ_IP (Bruto)'!$BL:$BL)</f>
        <v>ACREDITADA</v>
      </c>
    </row>
    <row r="830" spans="1:10" ht="13.8" customHeight="1" x14ac:dyDescent="0.3">
      <c r="A830" s="123" t="s">
        <v>57</v>
      </c>
      <c r="B830" s="126">
        <v>45896</v>
      </c>
      <c r="C830" s="139" t="s">
        <v>68</v>
      </c>
      <c r="D830" s="140">
        <v>1040579</v>
      </c>
      <c r="E830" s="139" t="s">
        <v>829</v>
      </c>
      <c r="F830" s="140">
        <v>7664</v>
      </c>
      <c r="G830" s="140" t="s">
        <v>1222</v>
      </c>
      <c r="H830" s="139" t="s">
        <v>1044</v>
      </c>
      <c r="I830" s="142" t="s">
        <v>75</v>
      </c>
      <c r="J830" s="203" t="str">
        <f>+_xlfn.XLOOKUP(Tabla1[[#This Row],[COD. COLABORADOR]],'[1]Reg_PJ_IP (Bruto)'!$A:$A,'[1]Reg_PJ_IP (Bruto)'!$BL:$BL)</f>
        <v>ACREDITADA</v>
      </c>
    </row>
    <row r="831" spans="1:10" ht="13.8" customHeight="1" x14ac:dyDescent="0.3">
      <c r="A831" s="123" t="s">
        <v>57</v>
      </c>
      <c r="B831" s="126">
        <v>45901</v>
      </c>
      <c r="C831" s="139" t="s">
        <v>67</v>
      </c>
      <c r="D831" s="140">
        <v>1040493</v>
      </c>
      <c r="E831" s="140" t="s">
        <v>358</v>
      </c>
      <c r="F831" s="155">
        <v>6902</v>
      </c>
      <c r="G831" s="140" t="s">
        <v>1431</v>
      </c>
      <c r="H831" s="139" t="s">
        <v>1047</v>
      </c>
      <c r="I831" s="142" t="s">
        <v>74</v>
      </c>
      <c r="J831" s="203" t="str">
        <f>+_xlfn.XLOOKUP(Tabla1[[#This Row],[COD. COLABORADOR]],'[1]Reg_PJ_IP (Bruto)'!$A:$A,'[1]Reg_PJ_IP (Bruto)'!$BL:$BL)</f>
        <v>ACREDITADA</v>
      </c>
    </row>
    <row r="832" spans="1:10" ht="13.8" customHeight="1" x14ac:dyDescent="0.3">
      <c r="A832" s="123" t="s">
        <v>57</v>
      </c>
      <c r="B832" s="126">
        <v>45911</v>
      </c>
      <c r="C832" s="139" t="s">
        <v>69</v>
      </c>
      <c r="D832" s="140">
        <v>1040541</v>
      </c>
      <c r="E832" s="141" t="s">
        <v>1009</v>
      </c>
      <c r="F832" s="140">
        <v>7657</v>
      </c>
      <c r="G832" s="140" t="s">
        <v>1172</v>
      </c>
      <c r="H832" s="139" t="s">
        <v>1047</v>
      </c>
      <c r="I832" s="142" t="s">
        <v>74</v>
      </c>
      <c r="J832" s="203" t="str">
        <f>+_xlfn.XLOOKUP(Tabla1[[#This Row],[COD. COLABORADOR]],'[1]Reg_PJ_IP (Bruto)'!$A:$A,'[1]Reg_PJ_IP (Bruto)'!$BL:$BL)</f>
        <v>ACREDITADA</v>
      </c>
    </row>
    <row r="833" spans="1:10" ht="13.8" customHeight="1" x14ac:dyDescent="0.3">
      <c r="A833" s="123" t="s">
        <v>57</v>
      </c>
      <c r="B833" s="126">
        <v>45926</v>
      </c>
      <c r="C833" s="139" t="s">
        <v>70</v>
      </c>
      <c r="D833" s="139">
        <v>1040542</v>
      </c>
      <c r="E833" s="139" t="s">
        <v>192</v>
      </c>
      <c r="F833" s="139">
        <v>8003</v>
      </c>
      <c r="G833" s="139" t="s">
        <v>193</v>
      </c>
      <c r="H833" s="139" t="s">
        <v>1046</v>
      </c>
      <c r="I833" s="142" t="s">
        <v>74</v>
      </c>
      <c r="J833" s="203" t="str">
        <f>+_xlfn.XLOOKUP(Tabla1[[#This Row],[COD. COLABORADOR]],'[1]Reg_PJ_IP (Bruto)'!$A:$A,'[1]Reg_PJ_IP (Bruto)'!$BL:$BL)</f>
        <v>ACREDITADA</v>
      </c>
    </row>
    <row r="834" spans="1:10" ht="13.8" customHeight="1" x14ac:dyDescent="0.3">
      <c r="A834" s="123" t="s">
        <v>57</v>
      </c>
      <c r="B834" s="124">
        <v>45926</v>
      </c>
      <c r="C834" s="139" t="s">
        <v>69</v>
      </c>
      <c r="D834" s="139">
        <v>1040644</v>
      </c>
      <c r="E834" s="143" t="s">
        <v>1227</v>
      </c>
      <c r="F834" s="143">
        <v>7664</v>
      </c>
      <c r="G834" s="139" t="s">
        <v>1222</v>
      </c>
      <c r="H834" s="139" t="s">
        <v>1048</v>
      </c>
      <c r="I834" s="142" t="s">
        <v>74</v>
      </c>
      <c r="J834" s="203" t="str">
        <f>+_xlfn.XLOOKUP(Tabla1[[#This Row],[COD. COLABORADOR]],'[1]Reg_PJ_IP (Bruto)'!$A:$A,'[1]Reg_PJ_IP (Bruto)'!$BL:$BL)</f>
        <v>ACREDITADA</v>
      </c>
    </row>
    <row r="835" spans="1:10" ht="13.8" customHeight="1" x14ac:dyDescent="0.3">
      <c r="A835" s="123" t="s">
        <v>57</v>
      </c>
      <c r="B835" s="124">
        <v>45940</v>
      </c>
      <c r="C835" s="139" t="s">
        <v>68</v>
      </c>
      <c r="D835" s="139">
        <v>1040577</v>
      </c>
      <c r="E835" s="143" t="s">
        <v>1025</v>
      </c>
      <c r="F835" s="143">
        <v>7652</v>
      </c>
      <c r="G835" s="139" t="s">
        <v>355</v>
      </c>
      <c r="H835" s="139" t="s">
        <v>1044</v>
      </c>
      <c r="I835" s="142" t="s">
        <v>75</v>
      </c>
      <c r="J835" s="203" t="str">
        <f>+_xlfn.XLOOKUP(Tabla1[[#This Row],[COD. COLABORADOR]],'[1]Reg_PJ_IP (Bruto)'!$A:$A,'[1]Reg_PJ_IP (Bruto)'!$BL:$BL)</f>
        <v>ACREDITADA</v>
      </c>
    </row>
    <row r="836" spans="1:10" ht="13.8" customHeight="1" x14ac:dyDescent="0.3">
      <c r="A836" s="125" t="s">
        <v>57</v>
      </c>
      <c r="B836" s="124">
        <v>45957</v>
      </c>
      <c r="C836" s="139" t="s">
        <v>69</v>
      </c>
      <c r="D836" s="139">
        <v>1040575</v>
      </c>
      <c r="E836" s="143" t="s">
        <v>1034</v>
      </c>
      <c r="F836" s="143">
        <v>7683</v>
      </c>
      <c r="G836" s="139" t="s">
        <v>92</v>
      </c>
      <c r="H836" s="139" t="s">
        <v>1059</v>
      </c>
      <c r="I836" s="142" t="s">
        <v>75</v>
      </c>
      <c r="J836" s="203" t="str">
        <f>+_xlfn.XLOOKUP(Tabla1[[#This Row],[COD. COLABORADOR]],'[1]Reg_PJ_IP (Bruto)'!$A:$A,'[1]Reg_PJ_IP (Bruto)'!$BL:$BL)</f>
        <v>ACREDITADA</v>
      </c>
    </row>
    <row r="837" spans="1:10" ht="13.8" customHeight="1" x14ac:dyDescent="0.3">
      <c r="A837" s="123" t="s">
        <v>57</v>
      </c>
      <c r="B837" s="124">
        <v>45962</v>
      </c>
      <c r="C837" s="139" t="s">
        <v>68</v>
      </c>
      <c r="D837" s="139">
        <v>1040542</v>
      </c>
      <c r="E837" s="143" t="s">
        <v>192</v>
      </c>
      <c r="F837" s="143">
        <v>8003</v>
      </c>
      <c r="G837" s="139" t="s">
        <v>193</v>
      </c>
      <c r="H837" s="139" t="s">
        <v>1046</v>
      </c>
      <c r="I837" s="142" t="s">
        <v>74</v>
      </c>
      <c r="J837" s="203" t="str">
        <f>+_xlfn.XLOOKUP(Tabla1[[#This Row],[COD. COLABORADOR]],'[1]Reg_PJ_IP (Bruto)'!$A:$A,'[1]Reg_PJ_IP (Bruto)'!$BL:$BL)</f>
        <v>ACREDITADA</v>
      </c>
    </row>
    <row r="838" spans="1:10" ht="13.8" customHeight="1" x14ac:dyDescent="0.3">
      <c r="A838" s="123" t="s">
        <v>57</v>
      </c>
      <c r="B838" s="124">
        <v>45962</v>
      </c>
      <c r="C838" s="139" t="s">
        <v>69</v>
      </c>
      <c r="D838" s="139">
        <v>1040619</v>
      </c>
      <c r="E838" s="143" t="s">
        <v>1036</v>
      </c>
      <c r="F838" s="143">
        <v>6915</v>
      </c>
      <c r="G838" s="139" t="s">
        <v>96</v>
      </c>
      <c r="H838" s="139" t="s">
        <v>1060</v>
      </c>
      <c r="I838" s="142" t="s">
        <v>75</v>
      </c>
      <c r="J838" s="203" t="str">
        <f>+_xlfn.XLOOKUP(Tabla1[[#This Row],[COD. COLABORADOR]],'[1]Reg_PJ_IP (Bruto)'!$A:$A,'[1]Reg_PJ_IP (Bruto)'!$BL:$BL)</f>
        <v>ACREDITADA</v>
      </c>
    </row>
    <row r="839" spans="1:10" ht="13.8" customHeight="1" x14ac:dyDescent="0.3">
      <c r="A839" s="123" t="s">
        <v>57</v>
      </c>
      <c r="B839" s="124">
        <v>45972</v>
      </c>
      <c r="C839" s="139" t="s">
        <v>69</v>
      </c>
      <c r="D839" s="139">
        <v>1040606</v>
      </c>
      <c r="E839" s="143" t="s">
        <v>705</v>
      </c>
      <c r="F839" s="143">
        <v>2330</v>
      </c>
      <c r="G839" s="139" t="s">
        <v>191</v>
      </c>
      <c r="H839" s="139" t="s">
        <v>1046</v>
      </c>
      <c r="I839" s="142" t="s">
        <v>75</v>
      </c>
      <c r="J839" s="203" t="str">
        <f>+_xlfn.XLOOKUP(Tabla1[[#This Row],[COD. COLABORADOR]],'[1]Reg_PJ_IP (Bruto)'!$A:$A,'[1]Reg_PJ_IP (Bruto)'!$BL:$BL)</f>
        <v>ACREDITADA</v>
      </c>
    </row>
    <row r="840" spans="1:10" ht="13.8" customHeight="1" x14ac:dyDescent="0.3">
      <c r="A840" s="123" t="s">
        <v>57</v>
      </c>
      <c r="B840" s="124">
        <v>45992</v>
      </c>
      <c r="C840" s="139" t="s">
        <v>68</v>
      </c>
      <c r="D840" s="139">
        <v>1040493</v>
      </c>
      <c r="E840" s="143" t="s">
        <v>358</v>
      </c>
      <c r="F840" s="143">
        <v>6902</v>
      </c>
      <c r="G840" s="139" t="s">
        <v>1431</v>
      </c>
      <c r="H840" s="139" t="s">
        <v>1047</v>
      </c>
      <c r="I840" s="142" t="s">
        <v>74</v>
      </c>
      <c r="J840" s="203" t="str">
        <f>+_xlfn.XLOOKUP(Tabla1[[#This Row],[COD. COLABORADOR]],'[1]Reg_PJ_IP (Bruto)'!$A:$A,'[1]Reg_PJ_IP (Bruto)'!$BL:$BL)</f>
        <v>ACREDITADA</v>
      </c>
    </row>
    <row r="841" spans="1:10" ht="13.8" customHeight="1" x14ac:dyDescent="0.3">
      <c r="A841" s="123" t="s">
        <v>57</v>
      </c>
      <c r="B841" s="124">
        <v>45992</v>
      </c>
      <c r="C841" s="139" t="s">
        <v>70</v>
      </c>
      <c r="D841" s="139">
        <v>1040472</v>
      </c>
      <c r="E841" s="143" t="s">
        <v>777</v>
      </c>
      <c r="F841" s="143">
        <v>6915</v>
      </c>
      <c r="G841" s="139" t="s">
        <v>96</v>
      </c>
      <c r="H841" s="139" t="s">
        <v>1052</v>
      </c>
      <c r="I841" s="142" t="s">
        <v>75</v>
      </c>
      <c r="J841" s="203" t="str">
        <f>+_xlfn.XLOOKUP(Tabla1[[#This Row],[COD. COLABORADOR]],'[1]Reg_PJ_IP (Bruto)'!$A:$A,'[1]Reg_PJ_IP (Bruto)'!$BL:$BL)</f>
        <v>ACREDITADA</v>
      </c>
    </row>
    <row r="842" spans="1:10" ht="13.8" customHeight="1" x14ac:dyDescent="0.3">
      <c r="A842" s="123" t="s">
        <v>57</v>
      </c>
      <c r="B842" s="124">
        <v>46017</v>
      </c>
      <c r="C842" s="139" t="s">
        <v>68</v>
      </c>
      <c r="D842" s="139">
        <v>1040513</v>
      </c>
      <c r="E842" s="143" t="s">
        <v>362</v>
      </c>
      <c r="F842" s="143">
        <v>3950</v>
      </c>
      <c r="G842" s="139" t="s">
        <v>157</v>
      </c>
      <c r="H842" s="139" t="s">
        <v>1048</v>
      </c>
      <c r="I842" s="142" t="s">
        <v>74</v>
      </c>
      <c r="J842" s="203" t="str">
        <f>+_xlfn.XLOOKUP(Tabla1[[#This Row],[COD. COLABORADOR]],'[1]Reg_PJ_IP (Bruto)'!$A:$A,'[1]Reg_PJ_IP (Bruto)'!$BL:$BL)</f>
        <v>ACREDITADA</v>
      </c>
    </row>
    <row r="843" spans="1:10" ht="13.8" customHeight="1" x14ac:dyDescent="0.3">
      <c r="A843" s="123" t="s">
        <v>57</v>
      </c>
      <c r="B843" s="126">
        <v>46023</v>
      </c>
      <c r="C843" s="139" t="s">
        <v>70</v>
      </c>
      <c r="D843" s="139">
        <v>1040489</v>
      </c>
      <c r="E843" s="139" t="s">
        <v>366</v>
      </c>
      <c r="F843" s="139">
        <v>6902</v>
      </c>
      <c r="G843" s="139" t="s">
        <v>1431</v>
      </c>
      <c r="H843" s="139" t="s">
        <v>1047</v>
      </c>
      <c r="I843" s="142" t="s">
        <v>74</v>
      </c>
      <c r="J843" s="203" t="str">
        <f>+_xlfn.XLOOKUP(Tabla1[[#This Row],[COD. COLABORADOR]],'[1]Reg_PJ_IP (Bruto)'!$A:$A,'[1]Reg_PJ_IP (Bruto)'!$BL:$BL)</f>
        <v>ACREDITADA</v>
      </c>
    </row>
    <row r="844" spans="1:10" ht="13.8" customHeight="1" x14ac:dyDescent="0.3">
      <c r="A844" s="123" t="s">
        <v>57</v>
      </c>
      <c r="B844" s="136">
        <v>46023</v>
      </c>
      <c r="C844" s="139" t="s">
        <v>70</v>
      </c>
      <c r="D844" s="140">
        <v>1040644</v>
      </c>
      <c r="E844" s="197" t="s">
        <v>1227</v>
      </c>
      <c r="F844" s="197">
        <v>7664</v>
      </c>
      <c r="G844" s="197" t="s">
        <v>1222</v>
      </c>
      <c r="H844" s="197" t="s">
        <v>1048</v>
      </c>
      <c r="I844" s="142" t="s">
        <v>74</v>
      </c>
      <c r="J844" s="203" t="str">
        <f>+_xlfn.XLOOKUP(Tabla1[[#This Row],[COD. COLABORADOR]],'[1]Reg_PJ_IP (Bruto)'!$A:$A,'[1]Reg_PJ_IP (Bruto)'!$BL:$BL)</f>
        <v>ACREDITADA</v>
      </c>
    </row>
    <row r="845" spans="1:10" ht="13.8" customHeight="1" x14ac:dyDescent="0.3">
      <c r="A845" s="123" t="s">
        <v>57</v>
      </c>
      <c r="B845" s="124">
        <v>46036</v>
      </c>
      <c r="C845" s="139" t="s">
        <v>71</v>
      </c>
      <c r="D845" s="139">
        <v>1040591</v>
      </c>
      <c r="E845" s="147" t="s">
        <v>146</v>
      </c>
      <c r="F845" s="143">
        <v>8049</v>
      </c>
      <c r="G845" s="139" t="s">
        <v>1177</v>
      </c>
      <c r="H845" s="139" t="s">
        <v>1063</v>
      </c>
      <c r="I845" s="142" t="s">
        <v>71</v>
      </c>
      <c r="J845" s="203" t="str">
        <f>+_xlfn.XLOOKUP(Tabla1[[#This Row],[COD. COLABORADOR]],'[1]Reg_PJ_IP (Bruto)'!$A:$A,'[1]Reg_PJ_IP (Bruto)'!$BL:$BL)</f>
        <v>ACREDITADA</v>
      </c>
    </row>
    <row r="846" spans="1:10" ht="13.8" customHeight="1" x14ac:dyDescent="0.3">
      <c r="A846" s="123" t="s">
        <v>57</v>
      </c>
      <c r="B846" s="126">
        <v>46037</v>
      </c>
      <c r="C846" s="139" t="s">
        <v>70</v>
      </c>
      <c r="D846" s="139">
        <v>1040572</v>
      </c>
      <c r="E846" s="139" t="s">
        <v>1101</v>
      </c>
      <c r="F846" s="139">
        <v>7683</v>
      </c>
      <c r="G846" s="139" t="s">
        <v>92</v>
      </c>
      <c r="H846" s="139" t="s">
        <v>1059</v>
      </c>
      <c r="I846" s="142" t="s">
        <v>74</v>
      </c>
      <c r="J846" s="203" t="str">
        <f>+_xlfn.XLOOKUP(Tabla1[[#This Row],[COD. COLABORADOR]],'[1]Reg_PJ_IP (Bruto)'!$A:$A,'[1]Reg_PJ_IP (Bruto)'!$BL:$BL)</f>
        <v>ACREDITADA</v>
      </c>
    </row>
    <row r="847" spans="1:10" ht="13.8" customHeight="1" x14ac:dyDescent="0.3">
      <c r="A847" s="123" t="s">
        <v>57</v>
      </c>
      <c r="B847" s="124">
        <v>46054</v>
      </c>
      <c r="C847" s="139" t="s">
        <v>68</v>
      </c>
      <c r="D847" s="140">
        <v>1040633</v>
      </c>
      <c r="E847" s="143" t="s">
        <v>1102</v>
      </c>
      <c r="F847" s="141">
        <v>6915</v>
      </c>
      <c r="G847" s="140" t="s">
        <v>96</v>
      </c>
      <c r="H847" s="139" t="s">
        <v>1060</v>
      </c>
      <c r="I847" s="142" t="s">
        <v>74</v>
      </c>
      <c r="J847" s="203" t="str">
        <f>+_xlfn.XLOOKUP(Tabla1[[#This Row],[COD. COLABORADOR]],'[1]Reg_PJ_IP (Bruto)'!$A:$A,'[1]Reg_PJ_IP (Bruto)'!$BL:$BL)</f>
        <v>ACREDITADA</v>
      </c>
    </row>
    <row r="848" spans="1:10" ht="13.8" customHeight="1" x14ac:dyDescent="0.3">
      <c r="A848" s="123" t="s">
        <v>57</v>
      </c>
      <c r="B848" s="132">
        <v>46054</v>
      </c>
      <c r="C848" s="139" t="s">
        <v>70</v>
      </c>
      <c r="D848" s="140">
        <v>1040621</v>
      </c>
      <c r="E848" s="140" t="s">
        <v>1125</v>
      </c>
      <c r="F848" s="140">
        <v>6915</v>
      </c>
      <c r="G848" s="140" t="s">
        <v>96</v>
      </c>
      <c r="H848" s="139" t="s">
        <v>1060</v>
      </c>
      <c r="I848" s="142" t="s">
        <v>74</v>
      </c>
      <c r="J848" s="203" t="str">
        <f>+_xlfn.XLOOKUP(Tabla1[[#This Row],[COD. COLABORADOR]],'[1]Reg_PJ_IP (Bruto)'!$A:$A,'[1]Reg_PJ_IP (Bruto)'!$BL:$BL)</f>
        <v>ACREDITADA</v>
      </c>
    </row>
    <row r="849" spans="1:10" ht="13.8" customHeight="1" x14ac:dyDescent="0.3">
      <c r="A849" s="123" t="s">
        <v>57</v>
      </c>
      <c r="B849" s="126">
        <v>46069</v>
      </c>
      <c r="C849" s="139" t="s">
        <v>67</v>
      </c>
      <c r="D849" s="139">
        <v>1040508</v>
      </c>
      <c r="E849" s="143" t="s">
        <v>360</v>
      </c>
      <c r="F849" s="139">
        <v>7652</v>
      </c>
      <c r="G849" s="139" t="s">
        <v>355</v>
      </c>
      <c r="H849" s="139" t="s">
        <v>1046</v>
      </c>
      <c r="I849" s="142" t="s">
        <v>75</v>
      </c>
      <c r="J849" s="203" t="str">
        <f>+_xlfn.XLOOKUP(Tabla1[[#This Row],[COD. COLABORADOR]],'[1]Reg_PJ_IP (Bruto)'!$A:$A,'[1]Reg_PJ_IP (Bruto)'!$BL:$BL)</f>
        <v>ACREDITADA</v>
      </c>
    </row>
    <row r="850" spans="1:10" ht="13.8" customHeight="1" x14ac:dyDescent="0.3">
      <c r="A850" s="123" t="s">
        <v>57</v>
      </c>
      <c r="B850" s="126">
        <v>46069</v>
      </c>
      <c r="C850" s="139" t="s">
        <v>68</v>
      </c>
      <c r="D850" s="140">
        <v>1040573</v>
      </c>
      <c r="E850" s="139" t="s">
        <v>1126</v>
      </c>
      <c r="F850" s="140">
        <v>7683</v>
      </c>
      <c r="G850" s="140" t="s">
        <v>92</v>
      </c>
      <c r="H850" s="139" t="s">
        <v>1059</v>
      </c>
      <c r="I850" s="142" t="s">
        <v>75</v>
      </c>
      <c r="J850" s="203" t="str">
        <f>+_xlfn.XLOOKUP(Tabla1[[#This Row],[COD. COLABORADOR]],'[1]Reg_PJ_IP (Bruto)'!$A:$A,'[1]Reg_PJ_IP (Bruto)'!$BL:$BL)</f>
        <v>ACREDITADA</v>
      </c>
    </row>
    <row r="851" spans="1:10" ht="13.8" customHeight="1" x14ac:dyDescent="0.3">
      <c r="A851" s="123" t="s">
        <v>57</v>
      </c>
      <c r="B851" s="126">
        <v>46082</v>
      </c>
      <c r="C851" s="139" t="s">
        <v>70</v>
      </c>
      <c r="D851" s="139">
        <v>1040591</v>
      </c>
      <c r="E851" s="143" t="s">
        <v>146</v>
      </c>
      <c r="F851" s="139">
        <v>8049</v>
      </c>
      <c r="G851" s="139" t="s">
        <v>1177</v>
      </c>
      <c r="H851" s="139" t="s">
        <v>1063</v>
      </c>
      <c r="I851" s="142" t="s">
        <v>74</v>
      </c>
      <c r="J851" s="203" t="str">
        <f>+_xlfn.XLOOKUP(Tabla1[[#This Row],[COD. COLABORADOR]],'[1]Reg_PJ_IP (Bruto)'!$A:$A,'[1]Reg_PJ_IP (Bruto)'!$BL:$BL)</f>
        <v>ACREDITADA</v>
      </c>
    </row>
    <row r="852" spans="1:10" ht="13.8" customHeight="1" x14ac:dyDescent="0.3">
      <c r="A852" s="123" t="s">
        <v>57</v>
      </c>
      <c r="B852" s="126">
        <v>46082</v>
      </c>
      <c r="C852" s="139" t="s">
        <v>70</v>
      </c>
      <c r="D852" s="139">
        <v>1040497</v>
      </c>
      <c r="E852" s="139" t="s">
        <v>359</v>
      </c>
      <c r="F852" s="139">
        <v>4250</v>
      </c>
      <c r="G852" s="139" t="s">
        <v>100</v>
      </c>
      <c r="H852" s="139" t="s">
        <v>1044</v>
      </c>
      <c r="I852" s="142" t="s">
        <v>75</v>
      </c>
      <c r="J852" s="203" t="str">
        <f>+_xlfn.XLOOKUP(Tabla1[[#This Row],[COD. COLABORADOR]],'[1]Reg_PJ_IP (Bruto)'!$A:$A,'[1]Reg_PJ_IP (Bruto)'!$BL:$BL)</f>
        <v>ACREDITADA</v>
      </c>
    </row>
    <row r="853" spans="1:10" x14ac:dyDescent="0.3">
      <c r="A853" s="123" t="s">
        <v>57</v>
      </c>
      <c r="B853" s="124">
        <v>46126</v>
      </c>
      <c r="C853" s="139" t="s">
        <v>68</v>
      </c>
      <c r="D853" s="140">
        <v>1040481</v>
      </c>
      <c r="E853" s="143" t="s">
        <v>353</v>
      </c>
      <c r="F853" s="141">
        <v>7664</v>
      </c>
      <c r="G853" s="140" t="s">
        <v>1222</v>
      </c>
      <c r="H853" s="139" t="s">
        <v>1048</v>
      </c>
      <c r="I853" s="142" t="s">
        <v>74</v>
      </c>
      <c r="J853" s="203" t="str">
        <f>+_xlfn.XLOOKUP(Tabla1[[#This Row],[COD. COLABORADOR]],'[1]Reg_PJ_IP (Bruto)'!$A:$A,'[1]Reg_PJ_IP (Bruto)'!$BL:$BL)</f>
        <v>ACREDITADA</v>
      </c>
    </row>
    <row r="854" spans="1:10" x14ac:dyDescent="0.3">
      <c r="A854" s="123" t="s">
        <v>57</v>
      </c>
      <c r="B854" s="124">
        <v>46126</v>
      </c>
      <c r="C854" s="139" t="s">
        <v>68</v>
      </c>
      <c r="D854" s="140">
        <v>1040540</v>
      </c>
      <c r="E854" s="143" t="s">
        <v>853</v>
      </c>
      <c r="F854" s="141">
        <v>7657</v>
      </c>
      <c r="G854" s="140" t="s">
        <v>1172</v>
      </c>
      <c r="H854" s="139" t="s">
        <v>1047</v>
      </c>
      <c r="I854" s="142" t="s">
        <v>75</v>
      </c>
      <c r="J854" s="203" t="str">
        <f>+_xlfn.XLOOKUP(Tabla1[[#This Row],[COD. COLABORADOR]],'[1]Reg_PJ_IP (Bruto)'!$A:$A,'[1]Reg_PJ_IP (Bruto)'!$BL:$BL)</f>
        <v>ACREDITADA</v>
      </c>
    </row>
    <row r="855" spans="1:10" x14ac:dyDescent="0.3">
      <c r="A855" s="125" t="s">
        <v>57</v>
      </c>
      <c r="B855" s="124">
        <v>46126</v>
      </c>
      <c r="C855" s="139" t="s">
        <v>68</v>
      </c>
      <c r="D855" s="139">
        <v>1040619</v>
      </c>
      <c r="E855" s="143" t="s">
        <v>1036</v>
      </c>
      <c r="F855" s="143">
        <v>6915</v>
      </c>
      <c r="G855" s="139" t="s">
        <v>96</v>
      </c>
      <c r="H855" s="139" t="s">
        <v>1060</v>
      </c>
      <c r="I855" s="142" t="s">
        <v>75</v>
      </c>
      <c r="J855" s="203" t="str">
        <f>+_xlfn.XLOOKUP(Tabla1[[#This Row],[COD. COLABORADOR]],'[1]Reg_PJ_IP (Bruto)'!$A:$A,'[1]Reg_PJ_IP (Bruto)'!$BL:$BL)</f>
        <v>ACREDITADA</v>
      </c>
    </row>
    <row r="856" spans="1:10" x14ac:dyDescent="0.3">
      <c r="A856" s="125" t="s">
        <v>57</v>
      </c>
      <c r="B856" s="124">
        <v>46155</v>
      </c>
      <c r="C856" s="139" t="s">
        <v>68</v>
      </c>
      <c r="D856" s="140">
        <v>1040565</v>
      </c>
      <c r="E856" s="143" t="s">
        <v>952</v>
      </c>
      <c r="F856" s="143">
        <v>7510</v>
      </c>
      <c r="G856" s="139" t="s">
        <v>1223</v>
      </c>
      <c r="H856" s="139" t="s">
        <v>1051</v>
      </c>
      <c r="I856" s="142" t="s">
        <v>75</v>
      </c>
      <c r="J856" s="203" t="str">
        <f>+_xlfn.XLOOKUP(Tabla1[[#This Row],[COD. COLABORADOR]],'[1]Reg_PJ_IP (Bruto)'!$A:$A,'[1]Reg_PJ_IP (Bruto)'!$BL:$BL)</f>
        <v>ACREDITADA</v>
      </c>
    </row>
    <row r="857" spans="1:10" x14ac:dyDescent="0.3">
      <c r="A857" s="123" t="s">
        <v>57</v>
      </c>
      <c r="B857" s="126">
        <v>46161</v>
      </c>
      <c r="C857" s="139" t="s">
        <v>70</v>
      </c>
      <c r="D857" s="139">
        <v>1040542</v>
      </c>
      <c r="E857" s="139" t="s">
        <v>192</v>
      </c>
      <c r="F857" s="139">
        <v>8003</v>
      </c>
      <c r="G857" s="139" t="s">
        <v>193</v>
      </c>
      <c r="H857" s="139" t="s">
        <v>1046</v>
      </c>
      <c r="I857" s="142" t="s">
        <v>74</v>
      </c>
      <c r="J857" s="203" t="str">
        <f>+_xlfn.XLOOKUP(Tabla1[[#This Row],[COD. COLABORADOR]],'[1]Reg_PJ_IP (Bruto)'!$A:$A,'[1]Reg_PJ_IP (Bruto)'!$BL:$BL)</f>
        <v>ACREDITADA</v>
      </c>
    </row>
    <row r="858" spans="1:10" x14ac:dyDescent="0.3">
      <c r="A858" s="123" t="s">
        <v>57</v>
      </c>
      <c r="B858" s="126">
        <v>46167</v>
      </c>
      <c r="C858" s="139" t="s">
        <v>68</v>
      </c>
      <c r="D858" s="139">
        <v>1040598</v>
      </c>
      <c r="E858" s="140" t="s">
        <v>147</v>
      </c>
      <c r="F858" s="139">
        <v>7347</v>
      </c>
      <c r="G858" s="139" t="s">
        <v>1435</v>
      </c>
      <c r="H858" s="139" t="s">
        <v>1060</v>
      </c>
      <c r="I858" s="142" t="s">
        <v>74</v>
      </c>
      <c r="J858" s="203" t="str">
        <f>+_xlfn.XLOOKUP(Tabla1[[#This Row],[COD. COLABORADOR]],'[1]Reg_PJ_IP (Bruto)'!$A:$A,'[1]Reg_PJ_IP (Bruto)'!$BL:$BL)</f>
        <v>ACREDITADA</v>
      </c>
    </row>
    <row r="859" spans="1:10" x14ac:dyDescent="0.3">
      <c r="A859" s="123" t="s">
        <v>57</v>
      </c>
      <c r="B859" s="126">
        <v>46178</v>
      </c>
      <c r="C859" s="139" t="s">
        <v>69</v>
      </c>
      <c r="D859" s="139">
        <v>1040533</v>
      </c>
      <c r="E859" s="139" t="s">
        <v>1220</v>
      </c>
      <c r="F859" s="143">
        <v>7660</v>
      </c>
      <c r="G859" s="143" t="s">
        <v>1091</v>
      </c>
      <c r="H859" s="139" t="s">
        <v>1046</v>
      </c>
      <c r="I859" s="142" t="s">
        <v>1426</v>
      </c>
      <c r="J859" s="203" t="str">
        <f>+_xlfn.XLOOKUP(Tabla1[[#This Row],[COD. COLABORADOR]],'[1]Reg_PJ_IP (Bruto)'!$A:$A,'[1]Reg_PJ_IP (Bruto)'!$BL:$BL)</f>
        <v>ACREDITADA</v>
      </c>
    </row>
    <row r="860" spans="1:10" x14ac:dyDescent="0.3">
      <c r="A860" s="123" t="s">
        <v>57</v>
      </c>
      <c r="B860" s="124">
        <v>46188</v>
      </c>
      <c r="C860" s="139" t="s">
        <v>69</v>
      </c>
      <c r="D860" s="139">
        <v>1040475</v>
      </c>
      <c r="E860" s="141" t="s">
        <v>372</v>
      </c>
      <c r="F860" s="143">
        <v>1800</v>
      </c>
      <c r="G860" s="139" t="s">
        <v>1178</v>
      </c>
      <c r="H860" s="139" t="s">
        <v>1051</v>
      </c>
      <c r="I860" s="142" t="s">
        <v>75</v>
      </c>
      <c r="J860" s="203" t="str">
        <f>+_xlfn.XLOOKUP(Tabla1[[#This Row],[COD. COLABORADOR]],'[1]Reg_PJ_IP (Bruto)'!$A:$A,'[1]Reg_PJ_IP (Bruto)'!$BL:$BL)</f>
        <v>ACREDITADA</v>
      </c>
    </row>
    <row r="861" spans="1:10" x14ac:dyDescent="0.3">
      <c r="A861" s="123" t="s">
        <v>57</v>
      </c>
      <c r="B861" s="126">
        <v>46197</v>
      </c>
      <c r="C861" s="139" t="s">
        <v>69</v>
      </c>
      <c r="D861" s="139">
        <v>1040658</v>
      </c>
      <c r="E861" s="143" t="s">
        <v>1503</v>
      </c>
      <c r="F861" s="139">
        <v>7664</v>
      </c>
      <c r="G861" s="139" t="s">
        <v>1222</v>
      </c>
      <c r="H861" s="139" t="s">
        <v>1046</v>
      </c>
      <c r="I861" s="142" t="s">
        <v>74</v>
      </c>
      <c r="J861" s="203" t="str">
        <f>+_xlfn.XLOOKUP(Tabla1[[#This Row],[COD. COLABORADOR]],'[1]Reg_PJ_IP (Bruto)'!$A:$A,'[1]Reg_PJ_IP (Bruto)'!$BL:$BL)</f>
        <v>ACREDITADA</v>
      </c>
    </row>
    <row r="862" spans="1:10" x14ac:dyDescent="0.3">
      <c r="A862" s="123" t="s">
        <v>57</v>
      </c>
      <c r="B862" s="126">
        <v>46230</v>
      </c>
      <c r="C862" s="139" t="s">
        <v>70</v>
      </c>
      <c r="D862" s="139">
        <v>1040572</v>
      </c>
      <c r="E862" s="139" t="s">
        <v>1101</v>
      </c>
      <c r="F862" s="139">
        <v>7683</v>
      </c>
      <c r="G862" s="139" t="s">
        <v>92</v>
      </c>
      <c r="H862" s="139" t="s">
        <v>1059</v>
      </c>
      <c r="I862" s="142" t="s">
        <v>75</v>
      </c>
      <c r="J862" s="203" t="str">
        <f>+_xlfn.XLOOKUP(Tabla1[[#This Row],[COD. COLABORADOR]],'[1]Reg_PJ_IP (Bruto)'!$A:$A,'[1]Reg_PJ_IP (Bruto)'!$BL:$BL)</f>
        <v>ACREDITADA</v>
      </c>
    </row>
    <row r="863" spans="1:10" x14ac:dyDescent="0.3">
      <c r="A863" s="123" t="s">
        <v>50</v>
      </c>
      <c r="B863" s="131">
        <v>44621</v>
      </c>
      <c r="C863" s="139" t="s">
        <v>67</v>
      </c>
      <c r="D863" s="139">
        <v>1100668</v>
      </c>
      <c r="E863" s="139" t="s">
        <v>689</v>
      </c>
      <c r="F863" s="139">
        <v>7379</v>
      </c>
      <c r="G863" s="139" t="s">
        <v>132</v>
      </c>
      <c r="H863" s="139" t="s">
        <v>1046</v>
      </c>
      <c r="I863" s="142" t="s">
        <v>74</v>
      </c>
      <c r="J863" s="203" t="str">
        <f>+_xlfn.XLOOKUP(Tabla1[[#This Row],[COD. COLABORADOR]],'[1]Reg_PJ_IP (Bruto)'!$A:$A,'[1]Reg_PJ_IP (Bruto)'!$BL:$BL)</f>
        <v>ACREDITADA</v>
      </c>
    </row>
    <row r="864" spans="1:10" x14ac:dyDescent="0.3">
      <c r="A864" s="123" t="s">
        <v>50</v>
      </c>
      <c r="B864" s="126">
        <v>44652</v>
      </c>
      <c r="C864" s="139" t="s">
        <v>66</v>
      </c>
      <c r="D864" s="139">
        <v>1100678</v>
      </c>
      <c r="E864" s="139" t="s">
        <v>379</v>
      </c>
      <c r="F864" s="139">
        <v>7727</v>
      </c>
      <c r="G864" s="139" t="s">
        <v>241</v>
      </c>
      <c r="H864" s="139" t="s">
        <v>1057</v>
      </c>
      <c r="I864" s="142" t="s">
        <v>75</v>
      </c>
      <c r="J864" s="203" t="str">
        <f>+_xlfn.XLOOKUP(Tabla1[[#This Row],[COD. COLABORADOR]],'[1]Reg_PJ_IP (Bruto)'!$A:$A,'[1]Reg_PJ_IP (Bruto)'!$BL:$BL)</f>
        <v>ACREDITADA</v>
      </c>
    </row>
    <row r="865" spans="1:10" x14ac:dyDescent="0.3">
      <c r="A865" s="123" t="s">
        <v>50</v>
      </c>
      <c r="B865" s="131">
        <v>44652</v>
      </c>
      <c r="C865" s="139" t="s">
        <v>67</v>
      </c>
      <c r="D865" s="139">
        <v>1100690</v>
      </c>
      <c r="E865" s="139" t="s">
        <v>690</v>
      </c>
      <c r="F865" s="139">
        <v>6740</v>
      </c>
      <c r="G865" s="139" t="s">
        <v>1211</v>
      </c>
      <c r="H865" s="139" t="s">
        <v>1046</v>
      </c>
      <c r="I865" s="142" t="s">
        <v>74</v>
      </c>
      <c r="J865" s="203" t="str">
        <f>+_xlfn.XLOOKUP(Tabla1[[#This Row],[COD. COLABORADOR]],'[1]Reg_PJ_IP (Bruto)'!$A:$A,'[1]Reg_PJ_IP (Bruto)'!$BL:$BL)</f>
        <v>ACREDITADA</v>
      </c>
    </row>
    <row r="866" spans="1:10" x14ac:dyDescent="0.3">
      <c r="A866" s="125" t="s">
        <v>50</v>
      </c>
      <c r="B866" s="128">
        <v>44682</v>
      </c>
      <c r="C866" s="139" t="s">
        <v>66</v>
      </c>
      <c r="D866" s="139">
        <v>1100765</v>
      </c>
      <c r="E866" s="143" t="s">
        <v>1228</v>
      </c>
      <c r="F866" s="143">
        <v>6915</v>
      </c>
      <c r="G866" s="139" t="s">
        <v>96</v>
      </c>
      <c r="H866" s="139" t="s">
        <v>1045</v>
      </c>
      <c r="I866" s="142" t="s">
        <v>75</v>
      </c>
      <c r="J866" s="203" t="str">
        <f>+_xlfn.XLOOKUP(Tabla1[[#This Row],[COD. COLABORADOR]],'[1]Reg_PJ_IP (Bruto)'!$A:$A,'[1]Reg_PJ_IP (Bruto)'!$BL:$BL)</f>
        <v>ACREDITADA</v>
      </c>
    </row>
    <row r="867" spans="1:10" x14ac:dyDescent="0.3">
      <c r="A867" s="123" t="s">
        <v>50</v>
      </c>
      <c r="B867" s="124">
        <v>44713</v>
      </c>
      <c r="C867" s="139" t="s">
        <v>66</v>
      </c>
      <c r="D867" s="139">
        <v>1100460</v>
      </c>
      <c r="E867" s="143" t="s">
        <v>380</v>
      </c>
      <c r="F867" s="143">
        <v>4250</v>
      </c>
      <c r="G867" s="139" t="s">
        <v>100</v>
      </c>
      <c r="H867" s="139" t="s">
        <v>1047</v>
      </c>
      <c r="I867" s="142" t="s">
        <v>75</v>
      </c>
      <c r="J867" s="203" t="str">
        <f>+_xlfn.XLOOKUP(Tabla1[[#This Row],[COD. COLABORADOR]],'[1]Reg_PJ_IP (Bruto)'!$A:$A,'[1]Reg_PJ_IP (Bruto)'!$BL:$BL)</f>
        <v>ACREDITADA</v>
      </c>
    </row>
    <row r="868" spans="1:10" x14ac:dyDescent="0.3">
      <c r="A868" s="125" t="s">
        <v>50</v>
      </c>
      <c r="B868" s="124">
        <v>44713</v>
      </c>
      <c r="C868" s="139" t="s">
        <v>68</v>
      </c>
      <c r="D868" s="139">
        <v>1100692</v>
      </c>
      <c r="E868" s="143" t="s">
        <v>691</v>
      </c>
      <c r="F868" s="143">
        <v>7379</v>
      </c>
      <c r="G868" s="139" t="s">
        <v>132</v>
      </c>
      <c r="H868" s="139" t="s">
        <v>1046</v>
      </c>
      <c r="I868" s="142" t="s">
        <v>74</v>
      </c>
      <c r="J868" s="203" t="str">
        <f>+_xlfn.XLOOKUP(Tabla1[[#This Row],[COD. COLABORADOR]],'[1]Reg_PJ_IP (Bruto)'!$A:$A,'[1]Reg_PJ_IP (Bruto)'!$BL:$BL)</f>
        <v>ACREDITADA</v>
      </c>
    </row>
    <row r="869" spans="1:10" x14ac:dyDescent="0.3">
      <c r="A869" s="125" t="s">
        <v>50</v>
      </c>
      <c r="B869" s="124">
        <v>44713</v>
      </c>
      <c r="C869" s="139" t="s">
        <v>67</v>
      </c>
      <c r="D869" s="140">
        <v>1100762</v>
      </c>
      <c r="E869" s="143" t="s">
        <v>183</v>
      </c>
      <c r="F869" s="141">
        <v>6740</v>
      </c>
      <c r="G869" s="140" t="s">
        <v>1211</v>
      </c>
      <c r="H869" s="139" t="s">
        <v>1046</v>
      </c>
      <c r="I869" s="142" t="s">
        <v>74</v>
      </c>
      <c r="J869" s="203" t="str">
        <f>+_xlfn.XLOOKUP(Tabla1[[#This Row],[COD. COLABORADOR]],'[1]Reg_PJ_IP (Bruto)'!$A:$A,'[1]Reg_PJ_IP (Bruto)'!$BL:$BL)</f>
        <v>ACREDITADA</v>
      </c>
    </row>
    <row r="870" spans="1:10" x14ac:dyDescent="0.3">
      <c r="A870" s="123" t="s">
        <v>50</v>
      </c>
      <c r="B870" s="126">
        <v>44805</v>
      </c>
      <c r="C870" s="139" t="s">
        <v>67</v>
      </c>
      <c r="D870" s="139">
        <v>1100666</v>
      </c>
      <c r="E870" s="139" t="s">
        <v>727</v>
      </c>
      <c r="F870" s="139">
        <v>4400</v>
      </c>
      <c r="G870" s="139" t="s">
        <v>1221</v>
      </c>
      <c r="H870" s="139" t="s">
        <v>1046</v>
      </c>
      <c r="I870" s="142" t="s">
        <v>74</v>
      </c>
      <c r="J870" s="203" t="str">
        <f>+_xlfn.XLOOKUP(Tabla1[[#This Row],[COD. COLABORADOR]],'[1]Reg_PJ_IP (Bruto)'!$A:$A,'[1]Reg_PJ_IP (Bruto)'!$BL:$BL)</f>
        <v>ACREDITADA</v>
      </c>
    </row>
    <row r="871" spans="1:10" x14ac:dyDescent="0.3">
      <c r="A871" s="123" t="s">
        <v>50</v>
      </c>
      <c r="B871" s="124">
        <v>44866</v>
      </c>
      <c r="C871" s="139" t="s">
        <v>67</v>
      </c>
      <c r="D871" s="140">
        <v>1100758</v>
      </c>
      <c r="E871" s="143" t="s">
        <v>693</v>
      </c>
      <c r="F871" s="141">
        <v>7614</v>
      </c>
      <c r="G871" s="140" t="s">
        <v>1182</v>
      </c>
      <c r="H871" s="139" t="s">
        <v>1047</v>
      </c>
      <c r="I871" s="142" t="s">
        <v>74</v>
      </c>
      <c r="J871" s="203" t="str">
        <f>+_xlfn.XLOOKUP(Tabla1[[#This Row],[COD. COLABORADOR]],'[1]Reg_PJ_IP (Bruto)'!$A:$A,'[1]Reg_PJ_IP (Bruto)'!$BL:$BL)</f>
        <v>ACREDITADA</v>
      </c>
    </row>
    <row r="872" spans="1:10" x14ac:dyDescent="0.3">
      <c r="A872" s="123" t="s">
        <v>50</v>
      </c>
      <c r="B872" s="126">
        <v>44866</v>
      </c>
      <c r="C872" s="139" t="s">
        <v>66</v>
      </c>
      <c r="D872" s="140">
        <v>1100719</v>
      </c>
      <c r="E872" s="140" t="s">
        <v>381</v>
      </c>
      <c r="F872" s="155">
        <v>1800</v>
      </c>
      <c r="G872" s="140" t="s">
        <v>1178</v>
      </c>
      <c r="H872" s="139" t="s">
        <v>1051</v>
      </c>
      <c r="I872" s="142" t="s">
        <v>75</v>
      </c>
      <c r="J872" s="203" t="str">
        <f>+_xlfn.XLOOKUP(Tabla1[[#This Row],[COD. COLABORADOR]],'[1]Reg_PJ_IP (Bruto)'!$A:$A,'[1]Reg_PJ_IP (Bruto)'!$BL:$BL)</f>
        <v>ACREDITADA</v>
      </c>
    </row>
    <row r="873" spans="1:10" x14ac:dyDescent="0.3">
      <c r="A873" s="125" t="s">
        <v>50</v>
      </c>
      <c r="B873" s="124">
        <v>44896</v>
      </c>
      <c r="C873" s="139" t="s">
        <v>66</v>
      </c>
      <c r="D873" s="140">
        <v>1100688</v>
      </c>
      <c r="E873" s="141" t="s">
        <v>382</v>
      </c>
      <c r="F873" s="141">
        <v>6400</v>
      </c>
      <c r="G873" s="140" t="s">
        <v>383</v>
      </c>
      <c r="H873" s="139" t="s">
        <v>1046</v>
      </c>
      <c r="I873" s="142" t="s">
        <v>75</v>
      </c>
      <c r="J873" s="203" t="str">
        <f>+_xlfn.XLOOKUP(Tabla1[[#This Row],[COD. COLABORADOR]],'[1]Reg_PJ_IP (Bruto)'!$A:$A,'[1]Reg_PJ_IP (Bruto)'!$BL:$BL)</f>
        <v>ACREDITADA</v>
      </c>
    </row>
    <row r="874" spans="1:10" x14ac:dyDescent="0.3">
      <c r="A874" s="125" t="s">
        <v>50</v>
      </c>
      <c r="B874" s="124">
        <v>44927</v>
      </c>
      <c r="C874" s="139" t="s">
        <v>66</v>
      </c>
      <c r="D874" s="139">
        <v>1100794</v>
      </c>
      <c r="E874" s="143" t="s">
        <v>692</v>
      </c>
      <c r="F874" s="143">
        <v>2150</v>
      </c>
      <c r="G874" s="139" t="s">
        <v>1171</v>
      </c>
      <c r="H874" s="139" t="s">
        <v>1063</v>
      </c>
      <c r="I874" s="142" t="s">
        <v>74</v>
      </c>
      <c r="J874" s="203" t="str">
        <f>+_xlfn.XLOOKUP(Tabla1[[#This Row],[COD. COLABORADOR]],'[1]Reg_PJ_IP (Bruto)'!$A:$A,'[1]Reg_PJ_IP (Bruto)'!$BL:$BL)</f>
        <v>ACREDITADA</v>
      </c>
    </row>
    <row r="875" spans="1:10" x14ac:dyDescent="0.3">
      <c r="A875" s="123" t="s">
        <v>50</v>
      </c>
      <c r="B875" s="124">
        <v>44927</v>
      </c>
      <c r="C875" s="139" t="s">
        <v>66</v>
      </c>
      <c r="D875" s="139">
        <v>1100572</v>
      </c>
      <c r="E875" s="143" t="s">
        <v>384</v>
      </c>
      <c r="F875" s="143">
        <v>6740</v>
      </c>
      <c r="G875" s="139" t="s">
        <v>1211</v>
      </c>
      <c r="H875" s="139" t="s">
        <v>1046</v>
      </c>
      <c r="I875" s="142" t="s">
        <v>75</v>
      </c>
      <c r="J875" s="203" t="str">
        <f>+_xlfn.XLOOKUP(Tabla1[[#This Row],[COD. COLABORADOR]],'[1]Reg_PJ_IP (Bruto)'!$A:$A,'[1]Reg_PJ_IP (Bruto)'!$BL:$BL)</f>
        <v>ACREDITADA</v>
      </c>
    </row>
    <row r="876" spans="1:10" x14ac:dyDescent="0.3">
      <c r="A876" s="123" t="s">
        <v>50</v>
      </c>
      <c r="B876" s="126">
        <v>44958</v>
      </c>
      <c r="C876" s="139" t="s">
        <v>66</v>
      </c>
      <c r="D876" s="139">
        <v>1100698</v>
      </c>
      <c r="E876" s="143" t="s">
        <v>1229</v>
      </c>
      <c r="F876" s="143">
        <v>150</v>
      </c>
      <c r="G876" s="143" t="s">
        <v>728</v>
      </c>
      <c r="H876" s="139" t="s">
        <v>1046</v>
      </c>
      <c r="I876" s="142" t="s">
        <v>74</v>
      </c>
      <c r="J876" s="203" t="str">
        <f>+_xlfn.XLOOKUP(Tabla1[[#This Row],[COD. COLABORADOR]],'[1]Reg_PJ_IP (Bruto)'!$A:$A,'[1]Reg_PJ_IP (Bruto)'!$BL:$BL)</f>
        <v>ACREDITADA</v>
      </c>
    </row>
    <row r="877" spans="1:10" x14ac:dyDescent="0.3">
      <c r="A877" s="123" t="s">
        <v>50</v>
      </c>
      <c r="B877" s="126">
        <v>45015</v>
      </c>
      <c r="C877" s="139" t="s">
        <v>71</v>
      </c>
      <c r="D877" s="139">
        <v>1100754</v>
      </c>
      <c r="E877" s="139" t="s">
        <v>729</v>
      </c>
      <c r="F877" s="140">
        <v>7614</v>
      </c>
      <c r="G877" s="139" t="s">
        <v>1182</v>
      </c>
      <c r="H877" s="139" t="s">
        <v>1047</v>
      </c>
      <c r="I877" s="142" t="s">
        <v>71</v>
      </c>
      <c r="J877" s="203" t="str">
        <f>+_xlfn.XLOOKUP(Tabla1[[#This Row],[COD. COLABORADOR]],'[1]Reg_PJ_IP (Bruto)'!$A:$A,'[1]Reg_PJ_IP (Bruto)'!$BL:$BL)</f>
        <v>ACREDITADA</v>
      </c>
    </row>
    <row r="878" spans="1:10" x14ac:dyDescent="0.3">
      <c r="A878" s="123" t="s">
        <v>50</v>
      </c>
      <c r="B878" s="126">
        <v>45078</v>
      </c>
      <c r="C878" s="139" t="s">
        <v>67</v>
      </c>
      <c r="D878" s="139">
        <v>1100507</v>
      </c>
      <c r="E878" s="139" t="s">
        <v>385</v>
      </c>
      <c r="F878" s="141">
        <v>4250</v>
      </c>
      <c r="G878" s="154" t="s">
        <v>100</v>
      </c>
      <c r="H878" s="139" t="s">
        <v>1045</v>
      </c>
      <c r="I878" s="142" t="s">
        <v>75</v>
      </c>
      <c r="J878" s="203" t="str">
        <f>+_xlfn.XLOOKUP(Tabla1[[#This Row],[COD. COLABORADOR]],'[1]Reg_PJ_IP (Bruto)'!$A:$A,'[1]Reg_PJ_IP (Bruto)'!$BL:$BL)</f>
        <v>ACREDITADA</v>
      </c>
    </row>
    <row r="879" spans="1:10" x14ac:dyDescent="0.3">
      <c r="A879" s="123" t="s">
        <v>50</v>
      </c>
      <c r="B879" s="124">
        <v>45085</v>
      </c>
      <c r="C879" s="139" t="s">
        <v>67</v>
      </c>
      <c r="D879" s="139">
        <v>1100758</v>
      </c>
      <c r="E879" s="143" t="s">
        <v>693</v>
      </c>
      <c r="F879" s="141">
        <v>7614</v>
      </c>
      <c r="G879" s="139" t="s">
        <v>1182</v>
      </c>
      <c r="H879" s="139" t="s">
        <v>1047</v>
      </c>
      <c r="I879" s="142" t="s">
        <v>74</v>
      </c>
      <c r="J879" s="203" t="str">
        <f>+_xlfn.XLOOKUP(Tabla1[[#This Row],[COD. COLABORADOR]],'[1]Reg_PJ_IP (Bruto)'!$A:$A,'[1]Reg_PJ_IP (Bruto)'!$BL:$BL)</f>
        <v>ACREDITADA</v>
      </c>
    </row>
    <row r="880" spans="1:10" x14ac:dyDescent="0.3">
      <c r="A880" s="123" t="s">
        <v>50</v>
      </c>
      <c r="B880" s="126">
        <v>45085</v>
      </c>
      <c r="C880" s="139" t="s">
        <v>67</v>
      </c>
      <c r="D880" s="139">
        <v>1100794</v>
      </c>
      <c r="E880" s="139" t="s">
        <v>692</v>
      </c>
      <c r="F880" s="140">
        <v>2150</v>
      </c>
      <c r="G880" s="139" t="s">
        <v>1171</v>
      </c>
      <c r="H880" s="139" t="s">
        <v>1063</v>
      </c>
      <c r="I880" s="142" t="s">
        <v>74</v>
      </c>
      <c r="J880" s="203" t="str">
        <f>+_xlfn.XLOOKUP(Tabla1[[#This Row],[COD. COLABORADOR]],'[1]Reg_PJ_IP (Bruto)'!$A:$A,'[1]Reg_PJ_IP (Bruto)'!$BL:$BL)</f>
        <v>ACREDITADA</v>
      </c>
    </row>
    <row r="881" spans="1:10" x14ac:dyDescent="0.3">
      <c r="A881" s="123" t="s">
        <v>50</v>
      </c>
      <c r="B881" s="128">
        <v>45200</v>
      </c>
      <c r="C881" s="139" t="s">
        <v>67</v>
      </c>
      <c r="D881" s="140">
        <v>1100770</v>
      </c>
      <c r="E881" s="141" t="s">
        <v>1230</v>
      </c>
      <c r="F881" s="141">
        <v>6999</v>
      </c>
      <c r="G881" s="140" t="s">
        <v>407</v>
      </c>
      <c r="H881" s="140" t="s">
        <v>1045</v>
      </c>
      <c r="I881" s="142" t="s">
        <v>74</v>
      </c>
      <c r="J881" s="203" t="str">
        <f>+_xlfn.XLOOKUP(Tabla1[[#This Row],[COD. COLABORADOR]],'[1]Reg_PJ_IP (Bruto)'!$A:$A,'[1]Reg_PJ_IP (Bruto)'!$BL:$BL)</f>
        <v>ACREDITADA</v>
      </c>
    </row>
    <row r="882" spans="1:10" x14ac:dyDescent="0.3">
      <c r="A882" s="123" t="s">
        <v>50</v>
      </c>
      <c r="B882" s="124">
        <v>45200</v>
      </c>
      <c r="C882" s="139" t="s">
        <v>67</v>
      </c>
      <c r="D882" s="139">
        <v>1100488</v>
      </c>
      <c r="E882" s="143" t="s">
        <v>181</v>
      </c>
      <c r="F882" s="141">
        <v>7450</v>
      </c>
      <c r="G882" s="139" t="s">
        <v>182</v>
      </c>
      <c r="H882" s="139" t="s">
        <v>1046</v>
      </c>
      <c r="I882" s="142" t="s">
        <v>74</v>
      </c>
      <c r="J882" s="203" t="str">
        <f>+_xlfn.XLOOKUP(Tabla1[[#This Row],[COD. COLABORADOR]],'[1]Reg_PJ_IP (Bruto)'!$A:$A,'[1]Reg_PJ_IP (Bruto)'!$BL:$BL)</f>
        <v>ACREDITADA</v>
      </c>
    </row>
    <row r="883" spans="1:10" x14ac:dyDescent="0.3">
      <c r="A883" s="123" t="s">
        <v>50</v>
      </c>
      <c r="B883" s="126">
        <v>45231</v>
      </c>
      <c r="C883" s="139" t="s">
        <v>67</v>
      </c>
      <c r="D883" s="139">
        <v>1100769</v>
      </c>
      <c r="E883" s="139" t="s">
        <v>1157</v>
      </c>
      <c r="F883" s="140">
        <v>1800</v>
      </c>
      <c r="G883" s="139" t="s">
        <v>1178</v>
      </c>
      <c r="H883" s="139" t="s">
        <v>1052</v>
      </c>
      <c r="I883" s="142" t="s">
        <v>74</v>
      </c>
      <c r="J883" s="203" t="str">
        <f>+_xlfn.XLOOKUP(Tabla1[[#This Row],[COD. COLABORADOR]],'[1]Reg_PJ_IP (Bruto)'!$A:$A,'[1]Reg_PJ_IP (Bruto)'!$BL:$BL)</f>
        <v>ACREDITADA</v>
      </c>
    </row>
    <row r="884" spans="1:10" x14ac:dyDescent="0.3">
      <c r="A884" s="123" t="s">
        <v>50</v>
      </c>
      <c r="B884" s="124">
        <v>45261</v>
      </c>
      <c r="C884" s="139" t="s">
        <v>71</v>
      </c>
      <c r="D884" s="140">
        <v>1100666</v>
      </c>
      <c r="E884" s="141" t="s">
        <v>727</v>
      </c>
      <c r="F884" s="141">
        <v>4400</v>
      </c>
      <c r="G884" s="140" t="s">
        <v>1221</v>
      </c>
      <c r="H884" s="139" t="s">
        <v>1046</v>
      </c>
      <c r="I884" s="142" t="s">
        <v>71</v>
      </c>
      <c r="J884" s="203" t="str">
        <f>+_xlfn.XLOOKUP(Tabla1[[#This Row],[COD. COLABORADOR]],'[1]Reg_PJ_IP (Bruto)'!$A:$A,'[1]Reg_PJ_IP (Bruto)'!$BL:$BL)</f>
        <v>ACREDITADA</v>
      </c>
    </row>
    <row r="885" spans="1:10" x14ac:dyDescent="0.3">
      <c r="A885" s="123" t="s">
        <v>50</v>
      </c>
      <c r="B885" s="126">
        <v>45292</v>
      </c>
      <c r="C885" s="139" t="s">
        <v>71</v>
      </c>
      <c r="D885" s="139">
        <v>1100762</v>
      </c>
      <c r="E885" s="139" t="s">
        <v>183</v>
      </c>
      <c r="F885" s="140">
        <v>6740</v>
      </c>
      <c r="G885" s="139" t="s">
        <v>1211</v>
      </c>
      <c r="H885" s="139" t="s">
        <v>1046</v>
      </c>
      <c r="I885" s="142" t="s">
        <v>71</v>
      </c>
      <c r="J885" s="203" t="str">
        <f>+_xlfn.XLOOKUP(Tabla1[[#This Row],[COD. COLABORADOR]],'[1]Reg_PJ_IP (Bruto)'!$A:$A,'[1]Reg_PJ_IP (Bruto)'!$BL:$BL)</f>
        <v>ACREDITADA</v>
      </c>
    </row>
    <row r="886" spans="1:10" x14ac:dyDescent="0.3">
      <c r="A886" s="123" t="s">
        <v>50</v>
      </c>
      <c r="B886" s="126">
        <v>45323</v>
      </c>
      <c r="C886" s="139" t="s">
        <v>70</v>
      </c>
      <c r="D886" s="139">
        <v>1100854</v>
      </c>
      <c r="E886" s="143" t="s">
        <v>123</v>
      </c>
      <c r="F886" s="140">
        <v>7660</v>
      </c>
      <c r="G886" s="139" t="s">
        <v>1091</v>
      </c>
      <c r="H886" s="139" t="s">
        <v>1046</v>
      </c>
      <c r="I886" s="142" t="s">
        <v>74</v>
      </c>
      <c r="J886" s="203" t="str">
        <f>+_xlfn.XLOOKUP(Tabla1[[#This Row],[COD. COLABORADOR]],'[1]Reg_PJ_IP (Bruto)'!$A:$A,'[1]Reg_PJ_IP (Bruto)'!$BL:$BL)</f>
        <v>ACREDITADA</v>
      </c>
    </row>
    <row r="887" spans="1:10" x14ac:dyDescent="0.3">
      <c r="A887" s="123" t="s">
        <v>50</v>
      </c>
      <c r="B887" s="132">
        <v>45323</v>
      </c>
      <c r="C887" s="139" t="s">
        <v>72</v>
      </c>
      <c r="D887" s="139">
        <v>1100845</v>
      </c>
      <c r="E887" s="139" t="s">
        <v>1231</v>
      </c>
      <c r="F887" s="140">
        <v>7765</v>
      </c>
      <c r="G887" s="139" t="s">
        <v>116</v>
      </c>
      <c r="H887" s="139" t="s">
        <v>1046</v>
      </c>
      <c r="I887" s="142" t="s">
        <v>74</v>
      </c>
      <c r="J887" s="203" t="str">
        <f>+_xlfn.XLOOKUP(Tabla1[[#This Row],[COD. COLABORADOR]],'[1]Reg_PJ_IP (Bruto)'!$A:$A,'[1]Reg_PJ_IP (Bruto)'!$BL:$BL)</f>
        <v>ACREDITADA</v>
      </c>
    </row>
    <row r="888" spans="1:10" x14ac:dyDescent="0.3">
      <c r="A888" s="123" t="s">
        <v>50</v>
      </c>
      <c r="B888" s="126">
        <v>45352</v>
      </c>
      <c r="C888" s="139" t="s">
        <v>70</v>
      </c>
      <c r="D888" s="139">
        <v>1100852</v>
      </c>
      <c r="E888" s="143" t="s">
        <v>386</v>
      </c>
      <c r="F888" s="140">
        <v>7660</v>
      </c>
      <c r="G888" s="139" t="s">
        <v>1091</v>
      </c>
      <c r="H888" s="139" t="s">
        <v>1046</v>
      </c>
      <c r="I888" s="142" t="s">
        <v>74</v>
      </c>
      <c r="J888" s="203" t="str">
        <f>+_xlfn.XLOOKUP(Tabla1[[#This Row],[COD. COLABORADOR]],'[1]Reg_PJ_IP (Bruto)'!$A:$A,'[1]Reg_PJ_IP (Bruto)'!$BL:$BL)</f>
        <v>ACREDITADA</v>
      </c>
    </row>
    <row r="889" spans="1:10" x14ac:dyDescent="0.3">
      <c r="A889" s="123" t="s">
        <v>50</v>
      </c>
      <c r="B889" s="124">
        <v>45364</v>
      </c>
      <c r="C889" s="139" t="s">
        <v>70</v>
      </c>
      <c r="D889" s="139">
        <v>1100850</v>
      </c>
      <c r="E889" s="143" t="s">
        <v>109</v>
      </c>
      <c r="F889" s="141">
        <v>7660</v>
      </c>
      <c r="G889" s="139" t="s">
        <v>1091</v>
      </c>
      <c r="H889" s="139" t="s">
        <v>1046</v>
      </c>
      <c r="I889" s="142" t="s">
        <v>74</v>
      </c>
      <c r="J889" s="203" t="str">
        <f>+_xlfn.XLOOKUP(Tabla1[[#This Row],[COD. COLABORADOR]],'[1]Reg_PJ_IP (Bruto)'!$A:$A,'[1]Reg_PJ_IP (Bruto)'!$BL:$BL)</f>
        <v>ACREDITADA</v>
      </c>
    </row>
    <row r="890" spans="1:10" x14ac:dyDescent="0.3">
      <c r="A890" s="123" t="s">
        <v>50</v>
      </c>
      <c r="B890" s="124">
        <v>45364</v>
      </c>
      <c r="C890" s="139" t="s">
        <v>70</v>
      </c>
      <c r="D890" s="139">
        <v>1100843</v>
      </c>
      <c r="E890" s="143" t="s">
        <v>1232</v>
      </c>
      <c r="F890" s="141">
        <v>7765</v>
      </c>
      <c r="G890" s="139" t="s">
        <v>116</v>
      </c>
      <c r="H890" s="139" t="s">
        <v>1046</v>
      </c>
      <c r="I890" s="142" t="s">
        <v>74</v>
      </c>
      <c r="J890" s="203" t="str">
        <f>+_xlfn.XLOOKUP(Tabla1[[#This Row],[COD. COLABORADOR]],'[1]Reg_PJ_IP (Bruto)'!$A:$A,'[1]Reg_PJ_IP (Bruto)'!$BL:$BL)</f>
        <v>ACREDITADA</v>
      </c>
    </row>
    <row r="891" spans="1:10" x14ac:dyDescent="0.3">
      <c r="A891" s="123" t="s">
        <v>50</v>
      </c>
      <c r="B891" s="124">
        <v>45383</v>
      </c>
      <c r="C891" s="139" t="s">
        <v>70</v>
      </c>
      <c r="D891" s="139">
        <v>1100850</v>
      </c>
      <c r="E891" s="143" t="s">
        <v>109</v>
      </c>
      <c r="F891" s="141">
        <v>7660</v>
      </c>
      <c r="G891" s="139" t="s">
        <v>1091</v>
      </c>
      <c r="H891" s="139" t="s">
        <v>1046</v>
      </c>
      <c r="I891" s="142" t="s">
        <v>74</v>
      </c>
      <c r="J891" s="203" t="str">
        <f>+_xlfn.XLOOKUP(Tabla1[[#This Row],[COD. COLABORADOR]],'[1]Reg_PJ_IP (Bruto)'!$A:$A,'[1]Reg_PJ_IP (Bruto)'!$BL:$BL)</f>
        <v>ACREDITADA</v>
      </c>
    </row>
    <row r="892" spans="1:10" x14ac:dyDescent="0.3">
      <c r="A892" s="123" t="s">
        <v>50</v>
      </c>
      <c r="B892" s="124">
        <v>45383</v>
      </c>
      <c r="C892" s="139" t="s">
        <v>68</v>
      </c>
      <c r="D892" s="146">
        <v>1100362</v>
      </c>
      <c r="E892" s="143" t="s">
        <v>387</v>
      </c>
      <c r="F892" s="141">
        <v>6740</v>
      </c>
      <c r="G892" s="139" t="s">
        <v>1211</v>
      </c>
      <c r="H892" s="139" t="s">
        <v>1046</v>
      </c>
      <c r="I892" s="142" t="s">
        <v>75</v>
      </c>
      <c r="J892" s="203" t="str">
        <f>+_xlfn.XLOOKUP(Tabla1[[#This Row],[COD. COLABORADOR]],'[1]Reg_PJ_IP (Bruto)'!$A:$A,'[1]Reg_PJ_IP (Bruto)'!$BL:$BL)</f>
        <v>ACREDITADA</v>
      </c>
    </row>
    <row r="893" spans="1:10" x14ac:dyDescent="0.3">
      <c r="A893" s="123" t="s">
        <v>50</v>
      </c>
      <c r="B893" s="126">
        <v>45383</v>
      </c>
      <c r="C893" s="139" t="s">
        <v>72</v>
      </c>
      <c r="D893" s="139">
        <v>1100847</v>
      </c>
      <c r="E893" s="139" t="s">
        <v>1233</v>
      </c>
      <c r="F893" s="140">
        <v>7765</v>
      </c>
      <c r="G893" s="139" t="s">
        <v>116</v>
      </c>
      <c r="H893" s="139" t="s">
        <v>1046</v>
      </c>
      <c r="I893" s="142" t="s">
        <v>74</v>
      </c>
      <c r="J893" s="203" t="str">
        <f>+_xlfn.XLOOKUP(Tabla1[[#This Row],[COD. COLABORADOR]],'[1]Reg_PJ_IP (Bruto)'!$A:$A,'[1]Reg_PJ_IP (Bruto)'!$BL:$BL)</f>
        <v>ACREDITADA</v>
      </c>
    </row>
    <row r="894" spans="1:10" x14ac:dyDescent="0.3">
      <c r="A894" s="123" t="s">
        <v>50</v>
      </c>
      <c r="B894" s="131">
        <v>45421</v>
      </c>
      <c r="C894" s="139" t="s">
        <v>70</v>
      </c>
      <c r="D894" s="140">
        <v>1100859</v>
      </c>
      <c r="E894" s="140" t="s">
        <v>706</v>
      </c>
      <c r="F894" s="140">
        <v>1800</v>
      </c>
      <c r="G894" s="140" t="s">
        <v>1178</v>
      </c>
      <c r="H894" s="140" t="s">
        <v>1051</v>
      </c>
      <c r="I894" s="142" t="s">
        <v>74</v>
      </c>
      <c r="J894" s="203" t="str">
        <f>+_xlfn.XLOOKUP(Tabla1[[#This Row],[COD. COLABORADOR]],'[1]Reg_PJ_IP (Bruto)'!$A:$A,'[1]Reg_PJ_IP (Bruto)'!$BL:$BL)</f>
        <v>ACREDITADA</v>
      </c>
    </row>
    <row r="895" spans="1:10" x14ac:dyDescent="0.3">
      <c r="A895" s="125" t="s">
        <v>50</v>
      </c>
      <c r="B895" s="124">
        <v>45485</v>
      </c>
      <c r="C895" s="139" t="s">
        <v>69</v>
      </c>
      <c r="D895" s="139">
        <v>1100834</v>
      </c>
      <c r="E895" s="143" t="s">
        <v>389</v>
      </c>
      <c r="F895" s="143">
        <v>7726</v>
      </c>
      <c r="G895" s="139" t="s">
        <v>87</v>
      </c>
      <c r="H895" s="139" t="s">
        <v>1059</v>
      </c>
      <c r="I895" s="142" t="s">
        <v>75</v>
      </c>
      <c r="J895" s="203" t="str">
        <f>+_xlfn.XLOOKUP(Tabla1[[#This Row],[COD. COLABORADOR]],'[1]Reg_PJ_IP (Bruto)'!$A:$A,'[1]Reg_PJ_IP (Bruto)'!$BL:$BL)</f>
        <v>ACREDITADA</v>
      </c>
    </row>
    <row r="896" spans="1:10" x14ac:dyDescent="0.3">
      <c r="A896" s="123" t="s">
        <v>50</v>
      </c>
      <c r="B896" s="126">
        <v>45485</v>
      </c>
      <c r="C896" s="139" t="s">
        <v>69</v>
      </c>
      <c r="D896" s="139">
        <v>1100861</v>
      </c>
      <c r="E896" s="139" t="s">
        <v>388</v>
      </c>
      <c r="F896" s="143">
        <v>1800</v>
      </c>
      <c r="G896" s="139" t="s">
        <v>1178</v>
      </c>
      <c r="H896" s="139" t="s">
        <v>1051</v>
      </c>
      <c r="I896" s="142" t="s">
        <v>75</v>
      </c>
      <c r="J896" s="203" t="str">
        <f>+_xlfn.XLOOKUP(Tabla1[[#This Row],[COD. COLABORADOR]],'[1]Reg_PJ_IP (Bruto)'!$A:$A,'[1]Reg_PJ_IP (Bruto)'!$BL:$BL)</f>
        <v>ACREDITADA</v>
      </c>
    </row>
    <row r="897" spans="1:10" x14ac:dyDescent="0.3">
      <c r="A897" s="123" t="s">
        <v>50</v>
      </c>
      <c r="B897" s="126">
        <v>45505</v>
      </c>
      <c r="C897" s="139" t="s">
        <v>69</v>
      </c>
      <c r="D897" s="139">
        <v>1100556</v>
      </c>
      <c r="E897" s="143" t="s">
        <v>390</v>
      </c>
      <c r="F897" s="139">
        <v>4250</v>
      </c>
      <c r="G897" s="139" t="s">
        <v>100</v>
      </c>
      <c r="H897" s="139" t="s">
        <v>1053</v>
      </c>
      <c r="I897" s="142" t="s">
        <v>75</v>
      </c>
      <c r="J897" s="203" t="str">
        <f>+_xlfn.XLOOKUP(Tabla1[[#This Row],[COD. COLABORADOR]],'[1]Reg_PJ_IP (Bruto)'!$A:$A,'[1]Reg_PJ_IP (Bruto)'!$BL:$BL)</f>
        <v>ACREDITADA</v>
      </c>
    </row>
    <row r="898" spans="1:10" x14ac:dyDescent="0.3">
      <c r="A898" s="123" t="s">
        <v>50</v>
      </c>
      <c r="B898" s="132">
        <v>45536</v>
      </c>
      <c r="C898" s="139" t="s">
        <v>69</v>
      </c>
      <c r="D898" s="139">
        <v>1100891</v>
      </c>
      <c r="E898" s="140" t="s">
        <v>391</v>
      </c>
      <c r="F898" s="139">
        <v>7347</v>
      </c>
      <c r="G898" s="139" t="s">
        <v>1435</v>
      </c>
      <c r="H898" s="139" t="s">
        <v>1060</v>
      </c>
      <c r="I898" s="142" t="s">
        <v>75</v>
      </c>
      <c r="J898" s="203" t="str">
        <f>+_xlfn.XLOOKUP(Tabla1[[#This Row],[COD. COLABORADOR]],'[1]Reg_PJ_IP (Bruto)'!$A:$A,'[1]Reg_PJ_IP (Bruto)'!$BL:$BL)</f>
        <v>ACREDITADA</v>
      </c>
    </row>
    <row r="899" spans="1:10" x14ac:dyDescent="0.3">
      <c r="A899" s="123" t="s">
        <v>50</v>
      </c>
      <c r="B899" s="124">
        <v>45566</v>
      </c>
      <c r="C899" s="139" t="s">
        <v>69</v>
      </c>
      <c r="D899" s="139">
        <v>1100768</v>
      </c>
      <c r="E899" s="143" t="s">
        <v>1234</v>
      </c>
      <c r="F899" s="143">
        <v>6915</v>
      </c>
      <c r="G899" s="139" t="s">
        <v>96</v>
      </c>
      <c r="H899" s="139" t="s">
        <v>1050</v>
      </c>
      <c r="I899" s="142" t="s">
        <v>75</v>
      </c>
      <c r="J899" s="203" t="str">
        <f>+_xlfn.XLOOKUP(Tabla1[[#This Row],[COD. COLABORADOR]],'[1]Reg_PJ_IP (Bruto)'!$A:$A,'[1]Reg_PJ_IP (Bruto)'!$BL:$BL)</f>
        <v>ACREDITADA</v>
      </c>
    </row>
    <row r="900" spans="1:10" x14ac:dyDescent="0.3">
      <c r="A900" s="123" t="s">
        <v>50</v>
      </c>
      <c r="B900" s="126">
        <v>45566</v>
      </c>
      <c r="C900" s="139" t="s">
        <v>69</v>
      </c>
      <c r="D900" s="140">
        <v>1100873</v>
      </c>
      <c r="E900" s="143" t="s">
        <v>1235</v>
      </c>
      <c r="F900" s="141">
        <v>8013</v>
      </c>
      <c r="G900" s="199" t="s">
        <v>126</v>
      </c>
      <c r="H900" s="139" t="s">
        <v>1046</v>
      </c>
      <c r="I900" s="142" t="s">
        <v>74</v>
      </c>
      <c r="J900" s="203" t="str">
        <f>+_xlfn.XLOOKUP(Tabla1[[#This Row],[COD. COLABORADOR]],'[1]Reg_PJ_IP (Bruto)'!$A:$A,'[1]Reg_PJ_IP (Bruto)'!$BL:$BL)</f>
        <v>ACREDITADA</v>
      </c>
    </row>
    <row r="901" spans="1:10" x14ac:dyDescent="0.3">
      <c r="A901" s="125" t="s">
        <v>50</v>
      </c>
      <c r="B901" s="204">
        <v>45597</v>
      </c>
      <c r="C901" s="139" t="s">
        <v>69</v>
      </c>
      <c r="D901" s="140">
        <v>1100760</v>
      </c>
      <c r="E901" s="141" t="s">
        <v>392</v>
      </c>
      <c r="F901" s="141">
        <v>2150</v>
      </c>
      <c r="G901" s="140" t="s">
        <v>1171</v>
      </c>
      <c r="H901" s="139" t="s">
        <v>1047</v>
      </c>
      <c r="I901" s="142" t="s">
        <v>75</v>
      </c>
      <c r="J901" s="203" t="str">
        <f>+_xlfn.XLOOKUP(Tabla1[[#This Row],[COD. COLABORADOR]],'[1]Reg_PJ_IP (Bruto)'!$A:$A,'[1]Reg_PJ_IP (Bruto)'!$BL:$BL)</f>
        <v>ACREDITADA</v>
      </c>
    </row>
    <row r="902" spans="1:10" x14ac:dyDescent="0.3">
      <c r="A902" s="123" t="s">
        <v>50</v>
      </c>
      <c r="B902" s="231">
        <v>45597</v>
      </c>
      <c r="C902" s="139" t="s">
        <v>69</v>
      </c>
      <c r="D902" s="140">
        <v>1100854</v>
      </c>
      <c r="E902" s="139" t="s">
        <v>123</v>
      </c>
      <c r="F902" s="140">
        <v>7660</v>
      </c>
      <c r="G902" s="140" t="s">
        <v>1091</v>
      </c>
      <c r="H902" s="139" t="s">
        <v>1046</v>
      </c>
      <c r="I902" s="142" t="s">
        <v>75</v>
      </c>
      <c r="J902" s="203" t="str">
        <f>+_xlfn.XLOOKUP(Tabla1[[#This Row],[COD. COLABORADOR]],'[1]Reg_PJ_IP (Bruto)'!$A:$A,'[1]Reg_PJ_IP (Bruto)'!$BL:$BL)</f>
        <v>ACREDITADA</v>
      </c>
    </row>
    <row r="903" spans="1:10" x14ac:dyDescent="0.3">
      <c r="A903" s="123" t="s">
        <v>50</v>
      </c>
      <c r="B903" s="131">
        <v>45627</v>
      </c>
      <c r="C903" s="139" t="s">
        <v>70</v>
      </c>
      <c r="D903" s="140">
        <v>1100830</v>
      </c>
      <c r="E903" s="139" t="s">
        <v>393</v>
      </c>
      <c r="F903" s="140">
        <v>7726</v>
      </c>
      <c r="G903" s="140" t="s">
        <v>87</v>
      </c>
      <c r="H903" s="139" t="s">
        <v>1059</v>
      </c>
      <c r="I903" s="142" t="s">
        <v>75</v>
      </c>
      <c r="J903" s="203" t="str">
        <f>+_xlfn.XLOOKUP(Tabla1[[#This Row],[COD. COLABORADOR]],'[1]Reg_PJ_IP (Bruto)'!$A:$A,'[1]Reg_PJ_IP (Bruto)'!$BL:$BL)</f>
        <v>ACREDITADA</v>
      </c>
    </row>
    <row r="904" spans="1:10" x14ac:dyDescent="0.3">
      <c r="A904" s="123" t="s">
        <v>50</v>
      </c>
      <c r="B904" s="124">
        <v>45627</v>
      </c>
      <c r="C904" s="139" t="s">
        <v>70</v>
      </c>
      <c r="D904" s="140">
        <v>1100696</v>
      </c>
      <c r="E904" s="143" t="s">
        <v>394</v>
      </c>
      <c r="F904" s="141">
        <v>4250</v>
      </c>
      <c r="G904" s="140" t="s">
        <v>100</v>
      </c>
      <c r="H904" s="139" t="s">
        <v>1044</v>
      </c>
      <c r="I904" s="142" t="s">
        <v>75</v>
      </c>
      <c r="J904" s="203" t="str">
        <f>+_xlfn.XLOOKUP(Tabla1[[#This Row],[COD. COLABORADOR]],'[1]Reg_PJ_IP (Bruto)'!$A:$A,'[1]Reg_PJ_IP (Bruto)'!$BL:$BL)</f>
        <v>ACREDITADA</v>
      </c>
    </row>
    <row r="905" spans="1:10" x14ac:dyDescent="0.3">
      <c r="A905" s="123" t="s">
        <v>50</v>
      </c>
      <c r="B905" s="126">
        <v>45627</v>
      </c>
      <c r="C905" s="139" t="s">
        <v>70</v>
      </c>
      <c r="D905" s="140">
        <v>1100751</v>
      </c>
      <c r="E905" s="140" t="s">
        <v>395</v>
      </c>
      <c r="F905" s="140">
        <v>6740</v>
      </c>
      <c r="G905" s="140" t="s">
        <v>1211</v>
      </c>
      <c r="H905" s="140" t="s">
        <v>1044</v>
      </c>
      <c r="I905" s="142" t="s">
        <v>75</v>
      </c>
      <c r="J905" s="203" t="str">
        <f>+_xlfn.XLOOKUP(Tabla1[[#This Row],[COD. COLABORADOR]],'[1]Reg_PJ_IP (Bruto)'!$A:$A,'[1]Reg_PJ_IP (Bruto)'!$BL:$BL)</f>
        <v>ACREDITADA</v>
      </c>
    </row>
    <row r="906" spans="1:10" x14ac:dyDescent="0.3">
      <c r="A906" s="123" t="s">
        <v>50</v>
      </c>
      <c r="B906" s="124">
        <v>45681</v>
      </c>
      <c r="C906" s="139" t="s">
        <v>70</v>
      </c>
      <c r="D906" s="140">
        <v>1100912</v>
      </c>
      <c r="E906" s="141" t="s">
        <v>856</v>
      </c>
      <c r="F906" s="141">
        <v>1800</v>
      </c>
      <c r="G906" s="140" t="s">
        <v>1178</v>
      </c>
      <c r="H906" s="139" t="s">
        <v>1060</v>
      </c>
      <c r="I906" s="142" t="s">
        <v>75</v>
      </c>
      <c r="J906" s="203" t="str">
        <f>+_xlfn.XLOOKUP(Tabla1[[#This Row],[COD. COLABORADOR]],'[1]Reg_PJ_IP (Bruto)'!$A:$A,'[1]Reg_PJ_IP (Bruto)'!$BL:$BL)</f>
        <v>ACREDITADA</v>
      </c>
    </row>
    <row r="907" spans="1:10" x14ac:dyDescent="0.3">
      <c r="A907" s="123" t="s">
        <v>50</v>
      </c>
      <c r="B907" s="124">
        <v>45681</v>
      </c>
      <c r="C907" s="139" t="s">
        <v>70</v>
      </c>
      <c r="D907" s="140">
        <v>1100719</v>
      </c>
      <c r="E907" s="143" t="s">
        <v>381</v>
      </c>
      <c r="F907" s="141">
        <v>1800</v>
      </c>
      <c r="G907" s="140" t="s">
        <v>1178</v>
      </c>
      <c r="H907" s="139" t="s">
        <v>1051</v>
      </c>
      <c r="I907" s="142" t="s">
        <v>75</v>
      </c>
      <c r="J907" s="203" t="str">
        <f>+_xlfn.XLOOKUP(Tabla1[[#This Row],[COD. COLABORADOR]],'[1]Reg_PJ_IP (Bruto)'!$A:$A,'[1]Reg_PJ_IP (Bruto)'!$BL:$BL)</f>
        <v>ACREDITADA</v>
      </c>
    </row>
    <row r="908" spans="1:10" x14ac:dyDescent="0.3">
      <c r="A908" s="123" t="s">
        <v>50</v>
      </c>
      <c r="B908" s="124">
        <v>45700</v>
      </c>
      <c r="C908" s="139" t="s">
        <v>69</v>
      </c>
      <c r="D908" s="140">
        <v>1100794</v>
      </c>
      <c r="E908" s="143" t="s">
        <v>692</v>
      </c>
      <c r="F908" s="141">
        <v>2150</v>
      </c>
      <c r="G908" s="140" t="s">
        <v>1171</v>
      </c>
      <c r="H908" s="139" t="s">
        <v>1063</v>
      </c>
      <c r="I908" s="142" t="s">
        <v>74</v>
      </c>
      <c r="J908" s="203" t="str">
        <f>+_xlfn.XLOOKUP(Tabla1[[#This Row],[COD. COLABORADOR]],'[1]Reg_PJ_IP (Bruto)'!$A:$A,'[1]Reg_PJ_IP (Bruto)'!$BL:$BL)</f>
        <v>ACREDITADA</v>
      </c>
    </row>
    <row r="909" spans="1:10" x14ac:dyDescent="0.3">
      <c r="A909" s="123" t="s">
        <v>50</v>
      </c>
      <c r="B909" s="124">
        <v>45700</v>
      </c>
      <c r="C909" s="139" t="s">
        <v>69</v>
      </c>
      <c r="D909" s="140">
        <v>1100837</v>
      </c>
      <c r="E909" s="141" t="s">
        <v>1236</v>
      </c>
      <c r="F909" s="141">
        <v>7379</v>
      </c>
      <c r="G909" s="140" t="s">
        <v>132</v>
      </c>
      <c r="H909" s="139" t="s">
        <v>1046</v>
      </c>
      <c r="I909" s="142" t="s">
        <v>74</v>
      </c>
      <c r="J909" s="203" t="str">
        <f>+_xlfn.XLOOKUP(Tabla1[[#This Row],[COD. COLABORADOR]],'[1]Reg_PJ_IP (Bruto)'!$A:$A,'[1]Reg_PJ_IP (Bruto)'!$BL:$BL)</f>
        <v>ACREDITADA</v>
      </c>
    </row>
    <row r="910" spans="1:10" x14ac:dyDescent="0.3">
      <c r="A910" s="123" t="s">
        <v>50</v>
      </c>
      <c r="B910" s="126">
        <v>45714</v>
      </c>
      <c r="C910" s="139" t="s">
        <v>69</v>
      </c>
      <c r="D910" s="140">
        <v>1100841</v>
      </c>
      <c r="E910" s="139" t="s">
        <v>880</v>
      </c>
      <c r="F910" s="140">
        <v>6740</v>
      </c>
      <c r="G910" s="140" t="s">
        <v>1211</v>
      </c>
      <c r="H910" s="139" t="s">
        <v>1046</v>
      </c>
      <c r="I910" s="142" t="s">
        <v>75</v>
      </c>
      <c r="J910" s="203" t="str">
        <f>+_xlfn.XLOOKUP(Tabla1[[#This Row],[COD. COLABORADOR]],'[1]Reg_PJ_IP (Bruto)'!$A:$A,'[1]Reg_PJ_IP (Bruto)'!$BL:$BL)</f>
        <v>ACREDITADA</v>
      </c>
    </row>
    <row r="911" spans="1:10" x14ac:dyDescent="0.3">
      <c r="A911" s="123" t="s">
        <v>50</v>
      </c>
      <c r="B911" s="126">
        <v>45714</v>
      </c>
      <c r="C911" s="139" t="s">
        <v>69</v>
      </c>
      <c r="D911" s="139">
        <v>1100688</v>
      </c>
      <c r="E911" s="139" t="s">
        <v>382</v>
      </c>
      <c r="F911" s="139">
        <v>6400</v>
      </c>
      <c r="G911" s="139" t="s">
        <v>383</v>
      </c>
      <c r="H911" s="139" t="s">
        <v>1046</v>
      </c>
      <c r="I911" s="142" t="s">
        <v>75</v>
      </c>
      <c r="J911" s="203" t="str">
        <f>+_xlfn.XLOOKUP(Tabla1[[#This Row],[COD. COLABORADOR]],'[1]Reg_PJ_IP (Bruto)'!$A:$A,'[1]Reg_PJ_IP (Bruto)'!$BL:$BL)</f>
        <v>ACREDITADA</v>
      </c>
    </row>
    <row r="912" spans="1:10" x14ac:dyDescent="0.3">
      <c r="A912" s="123" t="s">
        <v>50</v>
      </c>
      <c r="B912" s="124">
        <v>45728</v>
      </c>
      <c r="C912" s="139" t="s">
        <v>69</v>
      </c>
      <c r="D912" s="140">
        <v>1100766</v>
      </c>
      <c r="E912" s="143" t="s">
        <v>1237</v>
      </c>
      <c r="F912" s="141">
        <v>6915</v>
      </c>
      <c r="G912" s="139" t="s">
        <v>96</v>
      </c>
      <c r="H912" s="139" t="s">
        <v>1049</v>
      </c>
      <c r="I912" s="142" t="s">
        <v>75</v>
      </c>
      <c r="J912" s="203" t="str">
        <f>+_xlfn.XLOOKUP(Tabla1[[#This Row],[COD. COLABORADOR]],'[1]Reg_PJ_IP (Bruto)'!$A:$A,'[1]Reg_PJ_IP (Bruto)'!$BL:$BL)</f>
        <v>ACREDITADA</v>
      </c>
    </row>
    <row r="913" spans="1:10" x14ac:dyDescent="0.3">
      <c r="A913" s="123" t="s">
        <v>50</v>
      </c>
      <c r="B913" s="124">
        <v>45735</v>
      </c>
      <c r="C913" s="139" t="s">
        <v>68</v>
      </c>
      <c r="D913" s="140">
        <v>1100850</v>
      </c>
      <c r="E913" s="143" t="s">
        <v>109</v>
      </c>
      <c r="F913" s="147">
        <v>7660</v>
      </c>
      <c r="G913" s="140" t="s">
        <v>1091</v>
      </c>
      <c r="H913" s="139" t="s">
        <v>1046</v>
      </c>
      <c r="I913" s="142" t="s">
        <v>74</v>
      </c>
      <c r="J913" s="203" t="str">
        <f>+_xlfn.XLOOKUP(Tabla1[[#This Row],[COD. COLABORADOR]],'[1]Reg_PJ_IP (Bruto)'!$A:$A,'[1]Reg_PJ_IP (Bruto)'!$BL:$BL)</f>
        <v>ACREDITADA</v>
      </c>
    </row>
    <row r="914" spans="1:10" x14ac:dyDescent="0.3">
      <c r="A914" s="123" t="s">
        <v>50</v>
      </c>
      <c r="B914" s="126">
        <v>45755</v>
      </c>
      <c r="C914" s="139" t="s">
        <v>70</v>
      </c>
      <c r="D914" s="140">
        <v>1100883</v>
      </c>
      <c r="E914" s="141" t="s">
        <v>881</v>
      </c>
      <c r="F914" s="146">
        <v>1800</v>
      </c>
      <c r="G914" s="139" t="s">
        <v>1178</v>
      </c>
      <c r="H914" s="139" t="s">
        <v>1060</v>
      </c>
      <c r="I914" s="142" t="s">
        <v>74</v>
      </c>
      <c r="J914" s="203" t="str">
        <f>+_xlfn.XLOOKUP(Tabla1[[#This Row],[COD. COLABORADOR]],'[1]Reg_PJ_IP (Bruto)'!$A:$A,'[1]Reg_PJ_IP (Bruto)'!$BL:$BL)</f>
        <v>ACREDITADA</v>
      </c>
    </row>
    <row r="915" spans="1:10" x14ac:dyDescent="0.3">
      <c r="A915" s="123" t="s">
        <v>50</v>
      </c>
      <c r="B915" s="124">
        <v>45755</v>
      </c>
      <c r="C915" s="139" t="s">
        <v>70</v>
      </c>
      <c r="D915" s="140">
        <v>1100934</v>
      </c>
      <c r="E915" s="141" t="s">
        <v>882</v>
      </c>
      <c r="F915" s="147">
        <v>7347</v>
      </c>
      <c r="G915" s="139" t="s">
        <v>1435</v>
      </c>
      <c r="H915" s="139" t="s">
        <v>1060</v>
      </c>
      <c r="I915" s="142" t="s">
        <v>74</v>
      </c>
      <c r="J915" s="203" t="str">
        <f>+_xlfn.XLOOKUP(Tabla1[[#This Row],[COD. COLABORADOR]],'[1]Reg_PJ_IP (Bruto)'!$A:$A,'[1]Reg_PJ_IP (Bruto)'!$BL:$BL)</f>
        <v>ACREDITADA</v>
      </c>
    </row>
    <row r="916" spans="1:10" x14ac:dyDescent="0.3">
      <c r="A916" s="123" t="s">
        <v>50</v>
      </c>
      <c r="B916" s="126">
        <v>45784</v>
      </c>
      <c r="C916" s="139" t="s">
        <v>70</v>
      </c>
      <c r="D916" s="139">
        <v>1100766</v>
      </c>
      <c r="E916" s="139" t="s">
        <v>1237</v>
      </c>
      <c r="F916" s="146">
        <v>6915</v>
      </c>
      <c r="G916" s="139" t="s">
        <v>96</v>
      </c>
      <c r="H916" s="139" t="s">
        <v>1049</v>
      </c>
      <c r="I916" s="142" t="s">
        <v>74</v>
      </c>
      <c r="J916" s="203" t="str">
        <f>+_xlfn.XLOOKUP(Tabla1[[#This Row],[COD. COLABORADOR]],'[1]Reg_PJ_IP (Bruto)'!$A:$A,'[1]Reg_PJ_IP (Bruto)'!$BL:$BL)</f>
        <v>ACREDITADA</v>
      </c>
    </row>
    <row r="917" spans="1:10" x14ac:dyDescent="0.3">
      <c r="A917" s="123" t="s">
        <v>50</v>
      </c>
      <c r="B917" s="131">
        <v>45784</v>
      </c>
      <c r="C917" s="139" t="s">
        <v>68</v>
      </c>
      <c r="D917" s="140">
        <v>1100906</v>
      </c>
      <c r="E917" s="141" t="s">
        <v>910</v>
      </c>
      <c r="F917" s="146">
        <v>7510</v>
      </c>
      <c r="G917" s="140" t="s">
        <v>1223</v>
      </c>
      <c r="H917" s="140" t="s">
        <v>1060</v>
      </c>
      <c r="I917" s="142" t="s">
        <v>74</v>
      </c>
      <c r="J917" s="203" t="str">
        <f>+_xlfn.XLOOKUP(Tabla1[[#This Row],[COD. COLABORADOR]],'[1]Reg_PJ_IP (Bruto)'!$A:$A,'[1]Reg_PJ_IP (Bruto)'!$BL:$BL)</f>
        <v>ACREDITADA</v>
      </c>
    </row>
    <row r="918" spans="1:10" x14ac:dyDescent="0.3">
      <c r="A918" s="123" t="s">
        <v>50</v>
      </c>
      <c r="B918" s="131">
        <v>45784</v>
      </c>
      <c r="C918" s="139" t="s">
        <v>69</v>
      </c>
      <c r="D918" s="140">
        <v>1100924</v>
      </c>
      <c r="E918" s="141" t="s">
        <v>954</v>
      </c>
      <c r="F918" s="146">
        <v>1800</v>
      </c>
      <c r="G918" s="140" t="s">
        <v>1178</v>
      </c>
      <c r="H918" s="140" t="s">
        <v>1060</v>
      </c>
      <c r="I918" s="142" t="s">
        <v>75</v>
      </c>
      <c r="J918" s="203" t="str">
        <f>+_xlfn.XLOOKUP(Tabla1[[#This Row],[COD. COLABORADOR]],'[1]Reg_PJ_IP (Bruto)'!$A:$A,'[1]Reg_PJ_IP (Bruto)'!$BL:$BL)</f>
        <v>ACREDITADA</v>
      </c>
    </row>
    <row r="919" spans="1:10" x14ac:dyDescent="0.3">
      <c r="A919" s="123" t="s">
        <v>50</v>
      </c>
      <c r="B919" s="131">
        <v>45784</v>
      </c>
      <c r="C919" s="139" t="s">
        <v>70</v>
      </c>
      <c r="D919" s="140">
        <v>1100834</v>
      </c>
      <c r="E919" s="141" t="s">
        <v>389</v>
      </c>
      <c r="F919" s="146">
        <v>7726</v>
      </c>
      <c r="G919" s="140" t="s">
        <v>87</v>
      </c>
      <c r="H919" s="140" t="s">
        <v>1059</v>
      </c>
      <c r="I919" s="142" t="s">
        <v>74</v>
      </c>
      <c r="J919" s="203" t="str">
        <f>+_xlfn.XLOOKUP(Tabla1[[#This Row],[COD. COLABORADOR]],'[1]Reg_PJ_IP (Bruto)'!$A:$A,'[1]Reg_PJ_IP (Bruto)'!$BL:$BL)</f>
        <v>ACREDITADA</v>
      </c>
    </row>
    <row r="920" spans="1:10" x14ac:dyDescent="0.3">
      <c r="A920" s="123" t="s">
        <v>50</v>
      </c>
      <c r="B920" s="124">
        <v>45809</v>
      </c>
      <c r="C920" s="139" t="s">
        <v>70</v>
      </c>
      <c r="D920" s="139">
        <v>1100910</v>
      </c>
      <c r="E920" s="143" t="s">
        <v>955</v>
      </c>
      <c r="F920" s="147">
        <v>6915</v>
      </c>
      <c r="G920" s="139" t="s">
        <v>96</v>
      </c>
      <c r="H920" s="139" t="s">
        <v>1060</v>
      </c>
      <c r="I920" s="142" t="s">
        <v>74</v>
      </c>
      <c r="J920" s="203" t="str">
        <f>+_xlfn.XLOOKUP(Tabla1[[#This Row],[COD. COLABORADOR]],'[1]Reg_PJ_IP (Bruto)'!$A:$A,'[1]Reg_PJ_IP (Bruto)'!$BL:$BL)</f>
        <v>ACREDITADA</v>
      </c>
    </row>
    <row r="921" spans="1:10" x14ac:dyDescent="0.3">
      <c r="A921" s="123" t="s">
        <v>50</v>
      </c>
      <c r="B921" s="124">
        <v>45814</v>
      </c>
      <c r="C921" s="139" t="s">
        <v>69</v>
      </c>
      <c r="D921" s="139">
        <v>1100362</v>
      </c>
      <c r="E921" s="143" t="s">
        <v>387</v>
      </c>
      <c r="F921" s="147">
        <v>6740</v>
      </c>
      <c r="G921" s="139" t="s">
        <v>1211</v>
      </c>
      <c r="H921" s="139" t="s">
        <v>1046</v>
      </c>
      <c r="I921" s="142" t="s">
        <v>74</v>
      </c>
      <c r="J921" s="203" t="str">
        <f>+_xlfn.XLOOKUP(Tabla1[[#This Row],[COD. COLABORADOR]],'[1]Reg_PJ_IP (Bruto)'!$A:$A,'[1]Reg_PJ_IP (Bruto)'!$BL:$BL)</f>
        <v>ACREDITADA</v>
      </c>
    </row>
    <row r="922" spans="1:10" x14ac:dyDescent="0.3">
      <c r="A922" s="125" t="s">
        <v>50</v>
      </c>
      <c r="B922" s="128">
        <v>45814</v>
      </c>
      <c r="C922" s="139" t="s">
        <v>69</v>
      </c>
      <c r="D922" s="140">
        <v>1100706</v>
      </c>
      <c r="E922" s="141" t="s">
        <v>1504</v>
      </c>
      <c r="F922" s="147">
        <v>6915</v>
      </c>
      <c r="G922" s="140" t="s">
        <v>96</v>
      </c>
      <c r="H922" s="140" t="s">
        <v>1058</v>
      </c>
      <c r="I922" s="142" t="s">
        <v>75</v>
      </c>
      <c r="J922" s="203" t="str">
        <f>+_xlfn.XLOOKUP(Tabla1[[#This Row],[COD. COLABORADOR]],'[1]Reg_PJ_IP (Bruto)'!$A:$A,'[1]Reg_PJ_IP (Bruto)'!$BL:$BL)</f>
        <v>ACREDITADA</v>
      </c>
    </row>
    <row r="923" spans="1:10" x14ac:dyDescent="0.3">
      <c r="A923" s="125" t="s">
        <v>50</v>
      </c>
      <c r="B923" s="124">
        <v>45839</v>
      </c>
      <c r="C923" s="139" t="s">
        <v>70</v>
      </c>
      <c r="D923" s="140">
        <v>1100887</v>
      </c>
      <c r="E923" s="143" t="s">
        <v>1505</v>
      </c>
      <c r="F923" s="147">
        <v>7614</v>
      </c>
      <c r="G923" s="140" t="s">
        <v>1182</v>
      </c>
      <c r="H923" s="139" t="s">
        <v>1060</v>
      </c>
      <c r="I923" s="142" t="s">
        <v>75</v>
      </c>
      <c r="J923" s="203" t="str">
        <f>+_xlfn.XLOOKUP(Tabla1[[#This Row],[COD. COLABORADOR]],'[1]Reg_PJ_IP (Bruto)'!$A:$A,'[1]Reg_PJ_IP (Bruto)'!$BL:$BL)</f>
        <v>ACREDITADA</v>
      </c>
    </row>
    <row r="924" spans="1:10" x14ac:dyDescent="0.3">
      <c r="A924" s="123" t="s">
        <v>50</v>
      </c>
      <c r="B924" s="126">
        <v>45839</v>
      </c>
      <c r="C924" s="139" t="s">
        <v>70</v>
      </c>
      <c r="D924" s="140">
        <v>1100725</v>
      </c>
      <c r="E924" s="141" t="s">
        <v>968</v>
      </c>
      <c r="F924" s="146">
        <v>6915</v>
      </c>
      <c r="G924" s="140" t="s">
        <v>96</v>
      </c>
      <c r="H924" s="140" t="s">
        <v>1052</v>
      </c>
      <c r="I924" s="142" t="s">
        <v>75</v>
      </c>
      <c r="J924" s="203" t="str">
        <f>+_xlfn.XLOOKUP(Tabla1[[#This Row],[COD. COLABORADOR]],'[1]Reg_PJ_IP (Bruto)'!$A:$A,'[1]Reg_PJ_IP (Bruto)'!$BL:$BL)</f>
        <v>ACREDITADA</v>
      </c>
    </row>
    <row r="925" spans="1:10" x14ac:dyDescent="0.3">
      <c r="A925" s="125" t="s">
        <v>50</v>
      </c>
      <c r="B925" s="128">
        <v>45839</v>
      </c>
      <c r="C925" s="139" t="s">
        <v>68</v>
      </c>
      <c r="D925" s="140">
        <v>1100843</v>
      </c>
      <c r="E925" s="141" t="s">
        <v>1232</v>
      </c>
      <c r="F925" s="147">
        <v>7765</v>
      </c>
      <c r="G925" s="140" t="s">
        <v>116</v>
      </c>
      <c r="H925" s="140" t="s">
        <v>1046</v>
      </c>
      <c r="I925" s="142" t="s">
        <v>74</v>
      </c>
      <c r="J925" s="203" t="str">
        <f>+_xlfn.XLOOKUP(Tabla1[[#This Row],[COD. COLABORADOR]],'[1]Reg_PJ_IP (Bruto)'!$A:$A,'[1]Reg_PJ_IP (Bruto)'!$BL:$BL)</f>
        <v>ACREDITADA</v>
      </c>
    </row>
    <row r="926" spans="1:10" x14ac:dyDescent="0.3">
      <c r="A926" s="123" t="s">
        <v>50</v>
      </c>
      <c r="B926" s="126">
        <v>45866</v>
      </c>
      <c r="C926" s="139" t="s">
        <v>70</v>
      </c>
      <c r="D926" s="140">
        <v>1100815</v>
      </c>
      <c r="E926" s="141" t="s">
        <v>969</v>
      </c>
      <c r="F926" s="146">
        <v>7614</v>
      </c>
      <c r="G926" s="140" t="s">
        <v>1182</v>
      </c>
      <c r="H926" s="139" t="s">
        <v>1054</v>
      </c>
      <c r="I926" s="142" t="s">
        <v>75</v>
      </c>
      <c r="J926" s="203" t="str">
        <f>+_xlfn.XLOOKUP(Tabla1[[#This Row],[COD. COLABORADOR]],'[1]Reg_PJ_IP (Bruto)'!$A:$A,'[1]Reg_PJ_IP (Bruto)'!$BL:$BL)</f>
        <v>ACREDITADA</v>
      </c>
    </row>
    <row r="927" spans="1:10" x14ac:dyDescent="0.3">
      <c r="A927" s="123" t="s">
        <v>50</v>
      </c>
      <c r="B927" s="126">
        <v>45883</v>
      </c>
      <c r="C927" s="139" t="s">
        <v>69</v>
      </c>
      <c r="D927" s="140">
        <v>1100922</v>
      </c>
      <c r="E927" s="143" t="s">
        <v>997</v>
      </c>
      <c r="F927" s="146">
        <v>7614</v>
      </c>
      <c r="G927" s="140" t="s">
        <v>1182</v>
      </c>
      <c r="H927" s="139" t="s">
        <v>1060</v>
      </c>
      <c r="I927" s="142" t="s">
        <v>75</v>
      </c>
      <c r="J927" s="203" t="str">
        <f>+_xlfn.XLOOKUP(Tabla1[[#This Row],[COD. COLABORADOR]],'[1]Reg_PJ_IP (Bruto)'!$A:$A,'[1]Reg_PJ_IP (Bruto)'!$BL:$BL)</f>
        <v>ACREDITADA</v>
      </c>
    </row>
    <row r="928" spans="1:10" x14ac:dyDescent="0.3">
      <c r="A928" s="123" t="s">
        <v>50</v>
      </c>
      <c r="B928" s="126">
        <v>45883</v>
      </c>
      <c r="C928" s="139" t="s">
        <v>69</v>
      </c>
      <c r="D928" s="155">
        <v>1100918</v>
      </c>
      <c r="E928" s="145" t="s">
        <v>996</v>
      </c>
      <c r="F928" s="185">
        <v>7614</v>
      </c>
      <c r="G928" s="155" t="s">
        <v>1182</v>
      </c>
      <c r="H928" s="139" t="s">
        <v>1060</v>
      </c>
      <c r="I928" s="142" t="s">
        <v>75</v>
      </c>
      <c r="J928" s="203" t="str">
        <f>+_xlfn.XLOOKUP(Tabla1[[#This Row],[COD. COLABORADOR]],'[1]Reg_PJ_IP (Bruto)'!$A:$A,'[1]Reg_PJ_IP (Bruto)'!$BL:$BL)</f>
        <v>ACREDITADA</v>
      </c>
    </row>
    <row r="929" spans="1:10" x14ac:dyDescent="0.3">
      <c r="A929" s="123" t="s">
        <v>50</v>
      </c>
      <c r="B929" s="124">
        <v>45883</v>
      </c>
      <c r="C929" s="139" t="s">
        <v>69</v>
      </c>
      <c r="D929" s="140">
        <v>1100836</v>
      </c>
      <c r="E929" s="141" t="s">
        <v>995</v>
      </c>
      <c r="F929" s="144">
        <v>7726</v>
      </c>
      <c r="G929" s="140" t="s">
        <v>87</v>
      </c>
      <c r="H929" s="139" t="s">
        <v>1059</v>
      </c>
      <c r="I929" s="142" t="s">
        <v>75</v>
      </c>
      <c r="J929" s="203" t="str">
        <f>+_xlfn.XLOOKUP(Tabla1[[#This Row],[COD. COLABORADOR]],'[1]Reg_PJ_IP (Bruto)'!$A:$A,'[1]Reg_PJ_IP (Bruto)'!$BL:$BL)</f>
        <v>ACREDITADA</v>
      </c>
    </row>
    <row r="930" spans="1:10" x14ac:dyDescent="0.3">
      <c r="A930" s="123" t="s">
        <v>50</v>
      </c>
      <c r="B930" s="229">
        <v>45901</v>
      </c>
      <c r="C930" s="139" t="s">
        <v>70</v>
      </c>
      <c r="D930" s="205">
        <v>1100930</v>
      </c>
      <c r="E930" s="206" t="s">
        <v>1011</v>
      </c>
      <c r="F930" s="205">
        <v>6979</v>
      </c>
      <c r="G930" s="205" t="s">
        <v>1168</v>
      </c>
      <c r="H930" s="205" t="s">
        <v>1060</v>
      </c>
      <c r="I930" s="142" t="s">
        <v>75</v>
      </c>
      <c r="J930" s="203" t="str">
        <f>+_xlfn.XLOOKUP(Tabla1[[#This Row],[COD. COLABORADOR]],'[1]Reg_PJ_IP (Bruto)'!$A:$A,'[1]Reg_PJ_IP (Bruto)'!$BL:$BL)</f>
        <v>ACREDITADA</v>
      </c>
    </row>
    <row r="931" spans="1:10" x14ac:dyDescent="0.3">
      <c r="A931" s="123" t="s">
        <v>50</v>
      </c>
      <c r="B931" s="128">
        <v>45901</v>
      </c>
      <c r="C931" s="139" t="s">
        <v>70</v>
      </c>
      <c r="D931" s="140">
        <v>1100928</v>
      </c>
      <c r="E931" s="143" t="s">
        <v>1010</v>
      </c>
      <c r="F931" s="141">
        <v>6979</v>
      </c>
      <c r="G931" s="140" t="s">
        <v>1168</v>
      </c>
      <c r="H931" s="139" t="s">
        <v>1060</v>
      </c>
      <c r="I931" s="142" t="s">
        <v>75</v>
      </c>
      <c r="J931" s="203" t="str">
        <f>+_xlfn.XLOOKUP(Tabla1[[#This Row],[COD. COLABORADOR]],'[1]Reg_PJ_IP (Bruto)'!$A:$A,'[1]Reg_PJ_IP (Bruto)'!$BL:$BL)</f>
        <v>ACREDITADA</v>
      </c>
    </row>
    <row r="932" spans="1:10" x14ac:dyDescent="0.3">
      <c r="A932" s="123" t="s">
        <v>50</v>
      </c>
      <c r="B932" s="131">
        <v>45901</v>
      </c>
      <c r="C932" s="139" t="s">
        <v>70</v>
      </c>
      <c r="D932" s="140">
        <v>1100885</v>
      </c>
      <c r="E932" s="140" t="s">
        <v>1012</v>
      </c>
      <c r="F932" s="140">
        <v>4450</v>
      </c>
      <c r="G932" s="140" t="s">
        <v>297</v>
      </c>
      <c r="H932" s="139" t="s">
        <v>1060</v>
      </c>
      <c r="I932" s="142" t="s">
        <v>75</v>
      </c>
      <c r="J932" s="203" t="str">
        <f>+_xlfn.XLOOKUP(Tabla1[[#This Row],[COD. COLABORADOR]],'[1]Reg_PJ_IP (Bruto)'!$A:$A,'[1]Reg_PJ_IP (Bruto)'!$BL:$BL)</f>
        <v>ACREDITADA</v>
      </c>
    </row>
    <row r="933" spans="1:10" x14ac:dyDescent="0.3">
      <c r="A933" s="123" t="s">
        <v>50</v>
      </c>
      <c r="B933" s="128">
        <v>45940</v>
      </c>
      <c r="C933" s="139" t="s">
        <v>69</v>
      </c>
      <c r="D933" s="139">
        <v>1100845</v>
      </c>
      <c r="E933" s="143" t="s">
        <v>1231</v>
      </c>
      <c r="F933" s="143">
        <v>7765</v>
      </c>
      <c r="G933" s="139" t="s">
        <v>116</v>
      </c>
      <c r="H933" s="139" t="s">
        <v>1046</v>
      </c>
      <c r="I933" s="142" t="s">
        <v>74</v>
      </c>
      <c r="J933" s="203" t="str">
        <f>+_xlfn.XLOOKUP(Tabla1[[#This Row],[COD. COLABORADOR]],'[1]Reg_PJ_IP (Bruto)'!$A:$A,'[1]Reg_PJ_IP (Bruto)'!$BL:$BL)</f>
        <v>ACREDITADA</v>
      </c>
    </row>
    <row r="934" spans="1:10" x14ac:dyDescent="0.3">
      <c r="A934" s="123" t="s">
        <v>50</v>
      </c>
      <c r="B934" s="128">
        <v>45940</v>
      </c>
      <c r="C934" s="139" t="s">
        <v>68</v>
      </c>
      <c r="D934" s="139">
        <v>1100895</v>
      </c>
      <c r="E934" s="147" t="s">
        <v>1238</v>
      </c>
      <c r="F934" s="143">
        <v>1800</v>
      </c>
      <c r="G934" s="139" t="s">
        <v>1178</v>
      </c>
      <c r="H934" s="139" t="s">
        <v>1051</v>
      </c>
      <c r="I934" s="142" t="s">
        <v>75</v>
      </c>
      <c r="J934" s="203" t="str">
        <f>+_xlfn.XLOOKUP(Tabla1[[#This Row],[COD. COLABORADOR]],'[1]Reg_PJ_IP (Bruto)'!$A:$A,'[1]Reg_PJ_IP (Bruto)'!$BL:$BL)</f>
        <v>ACREDITADA</v>
      </c>
    </row>
    <row r="935" spans="1:10" x14ac:dyDescent="0.3">
      <c r="A935" s="123" t="s">
        <v>50</v>
      </c>
      <c r="B935" s="124">
        <v>45940</v>
      </c>
      <c r="C935" s="139" t="s">
        <v>69</v>
      </c>
      <c r="D935" s="139">
        <v>1100977</v>
      </c>
      <c r="E935" s="143" t="s">
        <v>1026</v>
      </c>
      <c r="F935" s="143">
        <v>8046</v>
      </c>
      <c r="G935" s="139" t="s">
        <v>1239</v>
      </c>
      <c r="H935" s="139" t="s">
        <v>1070</v>
      </c>
      <c r="I935" s="142" t="s">
        <v>75</v>
      </c>
      <c r="J935" s="203" t="str">
        <f>+_xlfn.XLOOKUP(Tabla1[[#This Row],[COD. COLABORADOR]],'[1]Reg_PJ_IP (Bruto)'!$A:$A,'[1]Reg_PJ_IP (Bruto)'!$BL:$BL)</f>
        <v>ACREDITADA</v>
      </c>
    </row>
    <row r="936" spans="1:10" x14ac:dyDescent="0.3">
      <c r="A936" s="123" t="s">
        <v>50</v>
      </c>
      <c r="B936" s="124">
        <v>45972</v>
      </c>
      <c r="C936" s="139" t="s">
        <v>69</v>
      </c>
      <c r="D936" s="179">
        <v>1100829</v>
      </c>
      <c r="E936" s="143" t="s">
        <v>1071</v>
      </c>
      <c r="F936" s="144">
        <v>7726</v>
      </c>
      <c r="G936" s="179" t="s">
        <v>87</v>
      </c>
      <c r="H936" s="139" t="s">
        <v>1059</v>
      </c>
      <c r="I936" s="142" t="s">
        <v>74</v>
      </c>
      <c r="J936" s="203" t="str">
        <f>+_xlfn.XLOOKUP(Tabla1[[#This Row],[COD. COLABORADOR]],'[1]Reg_PJ_IP (Bruto)'!$A:$A,'[1]Reg_PJ_IP (Bruto)'!$BL:$BL)</f>
        <v>ACREDITADA</v>
      </c>
    </row>
    <row r="937" spans="1:10" x14ac:dyDescent="0.3">
      <c r="A937" s="123" t="s">
        <v>50</v>
      </c>
      <c r="B937" s="126">
        <v>45972</v>
      </c>
      <c r="C937" s="139" t="s">
        <v>69</v>
      </c>
      <c r="D937" s="179">
        <v>1100719</v>
      </c>
      <c r="E937" s="179" t="s">
        <v>381</v>
      </c>
      <c r="F937" s="179">
        <v>1800</v>
      </c>
      <c r="G937" s="179" t="s">
        <v>1178</v>
      </c>
      <c r="H937" s="139" t="s">
        <v>1051</v>
      </c>
      <c r="I937" s="142" t="s">
        <v>75</v>
      </c>
      <c r="J937" s="203" t="str">
        <f>+_xlfn.XLOOKUP(Tabla1[[#This Row],[COD. COLABORADOR]],'[1]Reg_PJ_IP (Bruto)'!$A:$A,'[1]Reg_PJ_IP (Bruto)'!$BL:$BL)</f>
        <v>ACREDITADA</v>
      </c>
    </row>
    <row r="938" spans="1:10" x14ac:dyDescent="0.3">
      <c r="A938" s="125" t="s">
        <v>50</v>
      </c>
      <c r="B938" s="124">
        <v>45985</v>
      </c>
      <c r="C938" s="139" t="s">
        <v>70</v>
      </c>
      <c r="D938" s="179">
        <v>1100814</v>
      </c>
      <c r="E938" s="143" t="s">
        <v>1038</v>
      </c>
      <c r="F938" s="144">
        <v>7086</v>
      </c>
      <c r="G938" s="179" t="s">
        <v>1215</v>
      </c>
      <c r="H938" s="139" t="s">
        <v>1056</v>
      </c>
      <c r="I938" s="142" t="s">
        <v>74</v>
      </c>
      <c r="J938" s="203" t="str">
        <f>+_xlfn.XLOOKUP(Tabla1[[#This Row],[COD. COLABORADOR]],'[1]Reg_PJ_IP (Bruto)'!$A:$A,'[1]Reg_PJ_IP (Bruto)'!$BL:$BL)</f>
        <v>ACREDITADA</v>
      </c>
    </row>
    <row r="939" spans="1:10" x14ac:dyDescent="0.3">
      <c r="A939" s="125" t="s">
        <v>50</v>
      </c>
      <c r="B939" s="124">
        <v>45985</v>
      </c>
      <c r="C939" s="139" t="s">
        <v>70</v>
      </c>
      <c r="D939" s="179">
        <v>1100767</v>
      </c>
      <c r="E939" s="143" t="s">
        <v>1240</v>
      </c>
      <c r="F939" s="144">
        <v>6915</v>
      </c>
      <c r="G939" s="179" t="s">
        <v>96</v>
      </c>
      <c r="H939" s="139" t="s">
        <v>1050</v>
      </c>
      <c r="I939" s="142" t="s">
        <v>75</v>
      </c>
      <c r="J939" s="203" t="str">
        <f>+_xlfn.XLOOKUP(Tabla1[[#This Row],[COD. COLABORADOR]],'[1]Reg_PJ_IP (Bruto)'!$A:$A,'[1]Reg_PJ_IP (Bruto)'!$BL:$BL)</f>
        <v>ACREDITADA</v>
      </c>
    </row>
    <row r="940" spans="1:10" x14ac:dyDescent="0.3">
      <c r="A940" s="125" t="s">
        <v>50</v>
      </c>
      <c r="B940" s="124">
        <v>45992</v>
      </c>
      <c r="C940" s="139" t="s">
        <v>70</v>
      </c>
      <c r="D940" s="179">
        <v>1100812</v>
      </c>
      <c r="E940" s="143" t="s">
        <v>1072</v>
      </c>
      <c r="F940" s="144">
        <v>6915</v>
      </c>
      <c r="G940" s="179" t="s">
        <v>96</v>
      </c>
      <c r="H940" s="139" t="s">
        <v>1045</v>
      </c>
      <c r="I940" s="142" t="s">
        <v>75</v>
      </c>
      <c r="J940" s="203" t="str">
        <f>+_xlfn.XLOOKUP(Tabla1[[#This Row],[COD. COLABORADOR]],'[1]Reg_PJ_IP (Bruto)'!$A:$A,'[1]Reg_PJ_IP (Bruto)'!$BL:$BL)</f>
        <v>ACREDITADA</v>
      </c>
    </row>
    <row r="941" spans="1:10" x14ac:dyDescent="0.3">
      <c r="A941" s="123" t="s">
        <v>50</v>
      </c>
      <c r="B941" s="124">
        <v>45992</v>
      </c>
      <c r="C941" s="139" t="s">
        <v>70</v>
      </c>
      <c r="D941" s="179">
        <v>1100858</v>
      </c>
      <c r="E941" s="144" t="s">
        <v>1073</v>
      </c>
      <c r="F941" s="144">
        <v>4250</v>
      </c>
      <c r="G941" s="179" t="s">
        <v>100</v>
      </c>
      <c r="H941" s="179" t="s">
        <v>1051</v>
      </c>
      <c r="I941" s="142" t="s">
        <v>75</v>
      </c>
      <c r="J941" s="203" t="str">
        <f>+_xlfn.XLOOKUP(Tabla1[[#This Row],[COD. COLABORADOR]],'[1]Reg_PJ_IP (Bruto)'!$A:$A,'[1]Reg_PJ_IP (Bruto)'!$BL:$BL)</f>
        <v>ACREDITADA</v>
      </c>
    </row>
    <row r="942" spans="1:10" x14ac:dyDescent="0.3">
      <c r="A942" s="125" t="s">
        <v>50</v>
      </c>
      <c r="B942" s="124">
        <v>46036</v>
      </c>
      <c r="C942" s="139" t="s">
        <v>70</v>
      </c>
      <c r="D942" s="179">
        <v>1100873</v>
      </c>
      <c r="E942" s="144" t="s">
        <v>1235</v>
      </c>
      <c r="F942" s="144">
        <v>8013</v>
      </c>
      <c r="G942" s="179" t="s">
        <v>126</v>
      </c>
      <c r="H942" s="139" t="s">
        <v>1046</v>
      </c>
      <c r="I942" s="142" t="s">
        <v>74</v>
      </c>
      <c r="J942" s="203" t="str">
        <f>+_xlfn.XLOOKUP(Tabla1[[#This Row],[COD. COLABORADOR]],'[1]Reg_PJ_IP (Bruto)'!$A:$A,'[1]Reg_PJ_IP (Bruto)'!$BL:$BL)</f>
        <v>ACREDITADA</v>
      </c>
    </row>
    <row r="943" spans="1:10" x14ac:dyDescent="0.3">
      <c r="A943" s="125" t="s">
        <v>50</v>
      </c>
      <c r="B943" s="124">
        <v>46036</v>
      </c>
      <c r="C943" s="139" t="s">
        <v>70</v>
      </c>
      <c r="D943" s="179">
        <v>1100813</v>
      </c>
      <c r="E943" s="143" t="s">
        <v>1103</v>
      </c>
      <c r="F943" s="144">
        <v>6915</v>
      </c>
      <c r="G943" s="179" t="s">
        <v>96</v>
      </c>
      <c r="H943" s="139" t="s">
        <v>1051</v>
      </c>
      <c r="I943" s="142" t="s">
        <v>75</v>
      </c>
      <c r="J943" s="203" t="str">
        <f>+_xlfn.XLOOKUP(Tabla1[[#This Row],[COD. COLABORADOR]],'[1]Reg_PJ_IP (Bruto)'!$A:$A,'[1]Reg_PJ_IP (Bruto)'!$BL:$BL)</f>
        <v>ACREDITADA</v>
      </c>
    </row>
    <row r="944" spans="1:10" x14ac:dyDescent="0.3">
      <c r="A944" s="125" t="s">
        <v>50</v>
      </c>
      <c r="B944" s="124">
        <v>46036</v>
      </c>
      <c r="C944" s="139" t="s">
        <v>70</v>
      </c>
      <c r="D944" s="179">
        <v>1100877</v>
      </c>
      <c r="E944" s="143" t="s">
        <v>1104</v>
      </c>
      <c r="F944" s="144">
        <v>4450</v>
      </c>
      <c r="G944" s="179" t="s">
        <v>297</v>
      </c>
      <c r="H944" s="139" t="s">
        <v>1060</v>
      </c>
      <c r="I944" s="142" t="s">
        <v>74</v>
      </c>
      <c r="J944" s="203" t="str">
        <f>+_xlfn.XLOOKUP(Tabla1[[#This Row],[COD. COLABORADOR]],'[1]Reg_PJ_IP (Bruto)'!$A:$A,'[1]Reg_PJ_IP (Bruto)'!$BL:$BL)</f>
        <v>ACREDITADA</v>
      </c>
    </row>
    <row r="945" spans="1:10" x14ac:dyDescent="0.3">
      <c r="A945" s="125" t="s">
        <v>50</v>
      </c>
      <c r="B945" s="128">
        <v>46065</v>
      </c>
      <c r="C945" s="139" t="s">
        <v>68</v>
      </c>
      <c r="D945" s="179">
        <v>1100994</v>
      </c>
      <c r="E945" s="144" t="s">
        <v>1105</v>
      </c>
      <c r="F945" s="144">
        <v>8046</v>
      </c>
      <c r="G945" s="179" t="s">
        <v>1239</v>
      </c>
      <c r="H945" s="139" t="s">
        <v>1046</v>
      </c>
      <c r="I945" s="142" t="s">
        <v>74</v>
      </c>
      <c r="J945" s="203" t="str">
        <f>+_xlfn.XLOOKUP(Tabla1[[#This Row],[COD. COLABORADOR]],'[1]Reg_PJ_IP (Bruto)'!$A:$A,'[1]Reg_PJ_IP (Bruto)'!$BL:$BL)</f>
        <v>ACREDITADA</v>
      </c>
    </row>
    <row r="946" spans="1:10" x14ac:dyDescent="0.3">
      <c r="A946" s="125" t="s">
        <v>50</v>
      </c>
      <c r="B946" s="128">
        <v>46065</v>
      </c>
      <c r="C946" s="139" t="s">
        <v>70</v>
      </c>
      <c r="D946" s="179">
        <v>1100996</v>
      </c>
      <c r="E946" s="143" t="s">
        <v>1106</v>
      </c>
      <c r="F946" s="144">
        <v>8046</v>
      </c>
      <c r="G946" s="179" t="s">
        <v>1239</v>
      </c>
      <c r="H946" s="139" t="s">
        <v>1046</v>
      </c>
      <c r="I946" s="142" t="s">
        <v>75</v>
      </c>
      <c r="J946" s="203" t="str">
        <f>+_xlfn.XLOOKUP(Tabla1[[#This Row],[COD. COLABORADOR]],'[1]Reg_PJ_IP (Bruto)'!$A:$A,'[1]Reg_PJ_IP (Bruto)'!$BL:$BL)</f>
        <v>ACREDITADA</v>
      </c>
    </row>
    <row r="947" spans="1:10" x14ac:dyDescent="0.3">
      <c r="A947" s="125" t="s">
        <v>50</v>
      </c>
      <c r="B947" s="128">
        <v>46080</v>
      </c>
      <c r="C947" s="139" t="s">
        <v>70</v>
      </c>
      <c r="D947" s="139">
        <v>1100862</v>
      </c>
      <c r="E947" s="143" t="s">
        <v>1506</v>
      </c>
      <c r="F947" s="143">
        <v>1800</v>
      </c>
      <c r="G947" s="139" t="s">
        <v>1178</v>
      </c>
      <c r="H947" s="139" t="s">
        <v>1051</v>
      </c>
      <c r="I947" s="142" t="s">
        <v>75</v>
      </c>
      <c r="J947" s="203" t="str">
        <f>+_xlfn.XLOOKUP(Tabla1[[#This Row],[COD. COLABORADOR]],'[1]Reg_PJ_IP (Bruto)'!$A:$A,'[1]Reg_PJ_IP (Bruto)'!$BL:$BL)</f>
        <v>ACREDITADA</v>
      </c>
    </row>
    <row r="948" spans="1:10" x14ac:dyDescent="0.3">
      <c r="A948" s="123" t="s">
        <v>50</v>
      </c>
      <c r="B948" s="124">
        <v>46080</v>
      </c>
      <c r="C948" s="139" t="s">
        <v>70</v>
      </c>
      <c r="D948" s="179">
        <v>1100932</v>
      </c>
      <c r="E948" s="141" t="s">
        <v>1127</v>
      </c>
      <c r="F948" s="144">
        <v>6999</v>
      </c>
      <c r="G948" s="140" t="s">
        <v>407</v>
      </c>
      <c r="H948" s="140" t="s">
        <v>1060</v>
      </c>
      <c r="I948" s="142" t="s">
        <v>75</v>
      </c>
      <c r="J948" s="203" t="str">
        <f>+_xlfn.XLOOKUP(Tabla1[[#This Row],[COD. COLABORADOR]],'[1]Reg_PJ_IP (Bruto)'!$A:$A,'[1]Reg_PJ_IP (Bruto)'!$BL:$BL)</f>
        <v>ACREDITADA</v>
      </c>
    </row>
    <row r="949" spans="1:10" x14ac:dyDescent="0.3">
      <c r="A949" s="123" t="s">
        <v>50</v>
      </c>
      <c r="B949" s="126">
        <v>46105</v>
      </c>
      <c r="C949" s="139" t="s">
        <v>67</v>
      </c>
      <c r="D949" s="179">
        <v>1100908</v>
      </c>
      <c r="E949" s="143" t="s">
        <v>1507</v>
      </c>
      <c r="F949" s="179">
        <v>6915</v>
      </c>
      <c r="G949" s="179" t="s">
        <v>96</v>
      </c>
      <c r="H949" s="139" t="s">
        <v>1060</v>
      </c>
      <c r="I949" s="142" t="s">
        <v>1426</v>
      </c>
      <c r="J949" s="203" t="str">
        <f>+_xlfn.XLOOKUP(Tabla1[[#This Row],[COD. COLABORADOR]],'[1]Reg_PJ_IP (Bruto)'!$A:$A,'[1]Reg_PJ_IP (Bruto)'!$BL:$BL)</f>
        <v>ACREDITADA</v>
      </c>
    </row>
    <row r="950" spans="1:10" x14ac:dyDescent="0.3">
      <c r="A950" s="123" t="s">
        <v>50</v>
      </c>
      <c r="B950" s="126">
        <v>46122</v>
      </c>
      <c r="C950" s="139" t="s">
        <v>69</v>
      </c>
      <c r="D950" s="179">
        <v>1100860</v>
      </c>
      <c r="E950" s="144" t="s">
        <v>1142</v>
      </c>
      <c r="F950" s="179">
        <v>1800</v>
      </c>
      <c r="G950" s="139" t="s">
        <v>1178</v>
      </c>
      <c r="H950" s="139" t="s">
        <v>1051</v>
      </c>
      <c r="I950" s="142" t="s">
        <v>75</v>
      </c>
      <c r="J950" s="203" t="str">
        <f>+_xlfn.XLOOKUP(Tabla1[[#This Row],[COD. COLABORADOR]],'[1]Reg_PJ_IP (Bruto)'!$A:$A,'[1]Reg_PJ_IP (Bruto)'!$BL:$BL)</f>
        <v>ACREDITADA</v>
      </c>
    </row>
    <row r="951" spans="1:10" x14ac:dyDescent="0.3">
      <c r="A951" s="125" t="s">
        <v>50</v>
      </c>
      <c r="B951" s="124">
        <v>46133</v>
      </c>
      <c r="C951" s="139" t="s">
        <v>69</v>
      </c>
      <c r="D951" s="179">
        <v>1100856</v>
      </c>
      <c r="E951" s="144" t="s">
        <v>1241</v>
      </c>
      <c r="F951" s="144">
        <v>4250</v>
      </c>
      <c r="G951" s="139" t="s">
        <v>100</v>
      </c>
      <c r="H951" s="139" t="s">
        <v>1051</v>
      </c>
      <c r="I951" s="142" t="s">
        <v>74</v>
      </c>
      <c r="J951" s="203" t="str">
        <f>+_xlfn.XLOOKUP(Tabla1[[#This Row],[COD. COLABORADOR]],'[1]Reg_PJ_IP (Bruto)'!$A:$A,'[1]Reg_PJ_IP (Bruto)'!$BL:$BL)</f>
        <v>ACREDITADA</v>
      </c>
    </row>
    <row r="952" spans="1:10" x14ac:dyDescent="0.3">
      <c r="A952" s="123" t="s">
        <v>50</v>
      </c>
      <c r="B952" s="124">
        <v>46136</v>
      </c>
      <c r="C952" s="139" t="s">
        <v>69</v>
      </c>
      <c r="D952" s="139">
        <v>1100934</v>
      </c>
      <c r="E952" s="143" t="s">
        <v>882</v>
      </c>
      <c r="F952" s="143">
        <v>7347</v>
      </c>
      <c r="G952" s="139" t="s">
        <v>1435</v>
      </c>
      <c r="H952" s="139" t="s">
        <v>1060</v>
      </c>
      <c r="I952" s="142" t="s">
        <v>1426</v>
      </c>
      <c r="J952" s="203" t="str">
        <f>+_xlfn.XLOOKUP(Tabla1[[#This Row],[COD. COLABORADOR]],'[1]Reg_PJ_IP (Bruto)'!$A:$A,'[1]Reg_PJ_IP (Bruto)'!$BL:$BL)</f>
        <v>ACREDITADA</v>
      </c>
    </row>
    <row r="953" spans="1:10" x14ac:dyDescent="0.3">
      <c r="A953" s="123" t="s">
        <v>50</v>
      </c>
      <c r="B953" s="207">
        <v>46150</v>
      </c>
      <c r="C953" s="139" t="s">
        <v>70</v>
      </c>
      <c r="D953" s="174">
        <v>1100830</v>
      </c>
      <c r="E953" s="175" t="s">
        <v>393</v>
      </c>
      <c r="F953" s="174">
        <v>7726</v>
      </c>
      <c r="G953" s="174" t="s">
        <v>87</v>
      </c>
      <c r="H953" s="174" t="s">
        <v>1059</v>
      </c>
      <c r="I953" s="142" t="s">
        <v>74</v>
      </c>
      <c r="J953" s="203" t="str">
        <f>+_xlfn.XLOOKUP(Tabla1[[#This Row],[COD. COLABORADOR]],'[1]Reg_PJ_IP (Bruto)'!$A:$A,'[1]Reg_PJ_IP (Bruto)'!$BL:$BL)</f>
        <v>ACREDITADA</v>
      </c>
    </row>
    <row r="954" spans="1:10" x14ac:dyDescent="0.3">
      <c r="A954" s="125" t="s">
        <v>50</v>
      </c>
      <c r="B954" s="211">
        <v>46154</v>
      </c>
      <c r="C954" s="139" t="s">
        <v>70</v>
      </c>
      <c r="D954" s="174">
        <v>1101014</v>
      </c>
      <c r="E954" s="175" t="s">
        <v>1143</v>
      </c>
      <c r="F954" s="175">
        <v>6902</v>
      </c>
      <c r="G954" s="174" t="s">
        <v>1431</v>
      </c>
      <c r="H954" s="174" t="s">
        <v>1047</v>
      </c>
      <c r="I954" s="142" t="s">
        <v>74</v>
      </c>
      <c r="J954" s="203" t="str">
        <f>+_xlfn.XLOOKUP(Tabla1[[#This Row],[COD. COLABORADOR]],'[1]Reg_PJ_IP (Bruto)'!$A:$A,'[1]Reg_PJ_IP (Bruto)'!$BL:$BL)</f>
        <v>ACREDITADA</v>
      </c>
    </row>
    <row r="955" spans="1:10" x14ac:dyDescent="0.3">
      <c r="A955" s="125" t="s">
        <v>50</v>
      </c>
      <c r="B955" s="211">
        <v>46167</v>
      </c>
      <c r="C955" s="139" t="s">
        <v>70</v>
      </c>
      <c r="D955" s="174">
        <v>1100836</v>
      </c>
      <c r="E955" s="175" t="s">
        <v>995</v>
      </c>
      <c r="F955" s="175">
        <v>7726</v>
      </c>
      <c r="G955" s="174" t="s">
        <v>87</v>
      </c>
      <c r="H955" s="174" t="s">
        <v>1059</v>
      </c>
      <c r="I955" s="142" t="s">
        <v>74</v>
      </c>
      <c r="J955" s="203" t="str">
        <f>+_xlfn.XLOOKUP(Tabla1[[#This Row],[COD. COLABORADOR]],'[1]Reg_PJ_IP (Bruto)'!$A:$A,'[1]Reg_PJ_IP (Bruto)'!$BL:$BL)</f>
        <v>ACREDITADA</v>
      </c>
    </row>
    <row r="956" spans="1:10" x14ac:dyDescent="0.3">
      <c r="A956" s="125" t="s">
        <v>50</v>
      </c>
      <c r="B956" s="124">
        <v>46167</v>
      </c>
      <c r="C956" s="139" t="s">
        <v>68</v>
      </c>
      <c r="D956" s="139">
        <v>1100812</v>
      </c>
      <c r="E956" s="143" t="s">
        <v>1072</v>
      </c>
      <c r="F956" s="143">
        <v>6915</v>
      </c>
      <c r="G956" s="139" t="s">
        <v>96</v>
      </c>
      <c r="H956" s="139" t="s">
        <v>1045</v>
      </c>
      <c r="I956" s="142" t="s">
        <v>74</v>
      </c>
      <c r="J956" s="203" t="str">
        <f>+_xlfn.XLOOKUP(Tabla1[[#This Row],[COD. COLABORADOR]],'[1]Reg_PJ_IP (Bruto)'!$A:$A,'[1]Reg_PJ_IP (Bruto)'!$BL:$BL)</f>
        <v>ACREDITADA</v>
      </c>
    </row>
    <row r="957" spans="1:10" x14ac:dyDescent="0.3">
      <c r="A957" s="123" t="s">
        <v>50</v>
      </c>
      <c r="B957" s="126">
        <v>46181</v>
      </c>
      <c r="C957" s="139" t="s">
        <v>70</v>
      </c>
      <c r="D957" s="139">
        <v>1101027</v>
      </c>
      <c r="E957" s="143" t="s">
        <v>1157</v>
      </c>
      <c r="F957" s="139">
        <v>1800</v>
      </c>
      <c r="G957" s="139" t="s">
        <v>1178</v>
      </c>
      <c r="H957" s="139" t="s">
        <v>1052</v>
      </c>
      <c r="I957" s="142" t="s">
        <v>74</v>
      </c>
      <c r="J957" s="203" t="str">
        <f>+_xlfn.XLOOKUP(Tabla1[[#This Row],[COD. COLABORADOR]],'[1]Reg_PJ_IP (Bruto)'!$A:$A,'[1]Reg_PJ_IP (Bruto)'!$BL:$BL)</f>
        <v>ACREDITADA</v>
      </c>
    </row>
    <row r="958" spans="1:10" x14ac:dyDescent="0.3">
      <c r="A958" s="123" t="s">
        <v>50</v>
      </c>
      <c r="B958" s="208">
        <v>46181</v>
      </c>
      <c r="C958" s="139" t="s">
        <v>68</v>
      </c>
      <c r="D958" s="150">
        <v>1101054</v>
      </c>
      <c r="E958" s="151" t="s">
        <v>1158</v>
      </c>
      <c r="F958" s="151">
        <v>7510</v>
      </c>
      <c r="G958" s="150" t="s">
        <v>1223</v>
      </c>
      <c r="H958" s="150" t="s">
        <v>1051</v>
      </c>
      <c r="I958" s="142" t="s">
        <v>75</v>
      </c>
      <c r="J958" s="203" t="str">
        <f>+_xlfn.XLOOKUP(Tabla1[[#This Row],[COD. COLABORADOR]],'[1]Reg_PJ_IP (Bruto)'!$A:$A,'[1]Reg_PJ_IP (Bruto)'!$BL:$BL)</f>
        <v>ACREDITADA</v>
      </c>
    </row>
    <row r="959" spans="1:10" x14ac:dyDescent="0.3">
      <c r="A959" s="123" t="s">
        <v>50</v>
      </c>
      <c r="B959" s="128">
        <v>46195</v>
      </c>
      <c r="C959" s="139" t="s">
        <v>70</v>
      </c>
      <c r="D959" s="139">
        <v>1100857</v>
      </c>
      <c r="E959" s="143" t="s">
        <v>1242</v>
      </c>
      <c r="F959" s="143">
        <v>6915</v>
      </c>
      <c r="G959" s="139" t="s">
        <v>96</v>
      </c>
      <c r="H959" s="139" t="s">
        <v>1051</v>
      </c>
      <c r="I959" s="142" t="s">
        <v>74</v>
      </c>
      <c r="J959" s="203" t="str">
        <f>+_xlfn.XLOOKUP(Tabla1[[#This Row],[COD. COLABORADOR]],'[1]Reg_PJ_IP (Bruto)'!$A:$A,'[1]Reg_PJ_IP (Bruto)'!$BL:$BL)</f>
        <v>ACREDITADA</v>
      </c>
    </row>
    <row r="960" spans="1:10" x14ac:dyDescent="0.3">
      <c r="A960" s="123" t="s">
        <v>50</v>
      </c>
      <c r="B960" s="131">
        <v>46195</v>
      </c>
      <c r="C960" s="139" t="s">
        <v>68</v>
      </c>
      <c r="D960" s="209">
        <v>1100843</v>
      </c>
      <c r="E960" s="209" t="s">
        <v>1232</v>
      </c>
      <c r="F960" s="209">
        <v>7765</v>
      </c>
      <c r="G960" s="209" t="s">
        <v>116</v>
      </c>
      <c r="H960" s="209" t="s">
        <v>1046</v>
      </c>
      <c r="I960" s="142" t="s">
        <v>74</v>
      </c>
      <c r="J960" s="203" t="str">
        <f>+_xlfn.XLOOKUP(Tabla1[[#This Row],[COD. COLABORADOR]],'[1]Reg_PJ_IP (Bruto)'!$A:$A,'[1]Reg_PJ_IP (Bruto)'!$BL:$BL)</f>
        <v>ACREDITADA</v>
      </c>
    </row>
    <row r="961" spans="1:10" x14ac:dyDescent="0.3">
      <c r="A961" s="123" t="s">
        <v>50</v>
      </c>
      <c r="B961" s="230">
        <v>46211</v>
      </c>
      <c r="C961" s="139" t="s">
        <v>70</v>
      </c>
      <c r="D961" s="177">
        <v>1100834</v>
      </c>
      <c r="E961" s="210" t="s">
        <v>389</v>
      </c>
      <c r="F961" s="210">
        <v>7726</v>
      </c>
      <c r="G961" s="177" t="s">
        <v>87</v>
      </c>
      <c r="H961" s="177" t="s">
        <v>1059</v>
      </c>
      <c r="I961" s="142" t="s">
        <v>74</v>
      </c>
      <c r="J961" s="203" t="str">
        <f>+_xlfn.XLOOKUP(Tabla1[[#This Row],[COD. COLABORADOR]],'[1]Reg_PJ_IP (Bruto)'!$A:$A,'[1]Reg_PJ_IP (Bruto)'!$BL:$BL)</f>
        <v>ACREDITADA</v>
      </c>
    </row>
    <row r="962" spans="1:10" x14ac:dyDescent="0.3">
      <c r="A962" s="123" t="s">
        <v>50</v>
      </c>
      <c r="B962" s="131">
        <v>46224</v>
      </c>
      <c r="C962" s="139" t="s">
        <v>70</v>
      </c>
      <c r="D962" s="139">
        <v>1100831</v>
      </c>
      <c r="E962" s="139" t="s">
        <v>1508</v>
      </c>
      <c r="F962" s="139">
        <v>7726</v>
      </c>
      <c r="G962" s="139" t="s">
        <v>87</v>
      </c>
      <c r="H962" s="139" t="s">
        <v>1059</v>
      </c>
      <c r="I962" s="142" t="s">
        <v>74</v>
      </c>
      <c r="J962" s="203" t="str">
        <f>+_xlfn.XLOOKUP(Tabla1[[#This Row],[COD. COLABORADOR]],'[1]Reg_PJ_IP (Bruto)'!$A:$A,'[1]Reg_PJ_IP (Bruto)'!$BL:$BL)</f>
        <v>ACREDITADA</v>
      </c>
    </row>
    <row r="963" spans="1:10" x14ac:dyDescent="0.3">
      <c r="A963" s="123" t="s">
        <v>50</v>
      </c>
      <c r="B963" s="124">
        <v>46224</v>
      </c>
      <c r="C963" s="139" t="s">
        <v>70</v>
      </c>
      <c r="D963" s="139">
        <v>1100833</v>
      </c>
      <c r="E963" s="143" t="s">
        <v>1509</v>
      </c>
      <c r="F963" s="143">
        <v>7726</v>
      </c>
      <c r="G963" s="139" t="s">
        <v>87</v>
      </c>
      <c r="H963" s="139" t="s">
        <v>1059</v>
      </c>
      <c r="I963" s="142" t="s">
        <v>74</v>
      </c>
      <c r="J963" s="203" t="str">
        <f>+_xlfn.XLOOKUP(Tabla1[[#This Row],[COD. COLABORADOR]],'[1]Reg_PJ_IP (Bruto)'!$A:$A,'[1]Reg_PJ_IP (Bruto)'!$BL:$BL)</f>
        <v>ACREDITADA</v>
      </c>
    </row>
    <row r="964" spans="1:10" x14ac:dyDescent="0.3">
      <c r="A964" s="123" t="s">
        <v>51</v>
      </c>
      <c r="B964" s="128">
        <v>44621</v>
      </c>
      <c r="C964" s="139" t="s">
        <v>66</v>
      </c>
      <c r="D964" s="139">
        <v>1140209</v>
      </c>
      <c r="E964" s="143" t="s">
        <v>396</v>
      </c>
      <c r="F964" s="143">
        <v>4250</v>
      </c>
      <c r="G964" s="139" t="s">
        <v>100</v>
      </c>
      <c r="H964" s="139" t="s">
        <v>1047</v>
      </c>
      <c r="I964" s="142" t="s">
        <v>75</v>
      </c>
      <c r="J964" s="203" t="str">
        <f>+_xlfn.XLOOKUP(Tabla1[[#This Row],[COD. COLABORADOR]],'[1]Reg_PJ_IP (Bruto)'!$A:$A,'[1]Reg_PJ_IP (Bruto)'!$BL:$BL)</f>
        <v>ACREDITADA</v>
      </c>
    </row>
    <row r="965" spans="1:10" x14ac:dyDescent="0.3">
      <c r="A965" s="123" t="s">
        <v>51</v>
      </c>
      <c r="B965" s="131">
        <v>44621</v>
      </c>
      <c r="C965" s="139" t="s">
        <v>68</v>
      </c>
      <c r="D965" s="139">
        <v>1140219</v>
      </c>
      <c r="E965" s="139" t="s">
        <v>408</v>
      </c>
      <c r="F965" s="139">
        <v>7158</v>
      </c>
      <c r="G965" s="139" t="s">
        <v>1243</v>
      </c>
      <c r="H965" s="139" t="s">
        <v>1064</v>
      </c>
      <c r="I965" s="142" t="s">
        <v>74</v>
      </c>
      <c r="J965" s="203" t="str">
        <f>+_xlfn.XLOOKUP(Tabla1[[#This Row],[COD. COLABORADOR]],'[1]Reg_PJ_IP (Bruto)'!$A:$A,'[1]Reg_PJ_IP (Bruto)'!$BL:$BL)</f>
        <v>ACREDITADA</v>
      </c>
    </row>
    <row r="966" spans="1:10" x14ac:dyDescent="0.3">
      <c r="A966" s="123" t="s">
        <v>51</v>
      </c>
      <c r="B966" s="132">
        <v>44652</v>
      </c>
      <c r="C966" s="139" t="s">
        <v>66</v>
      </c>
      <c r="D966" s="139">
        <v>1140190</v>
      </c>
      <c r="E966" s="140" t="s">
        <v>399</v>
      </c>
      <c r="F966" s="139">
        <v>7700</v>
      </c>
      <c r="G966" s="139" t="s">
        <v>130</v>
      </c>
      <c r="H966" s="139" t="s">
        <v>1044</v>
      </c>
      <c r="I966" s="142" t="s">
        <v>75</v>
      </c>
      <c r="J966" s="203" t="str">
        <f>+_xlfn.XLOOKUP(Tabla1[[#This Row],[COD. COLABORADOR]],'[1]Reg_PJ_IP (Bruto)'!$A:$A,'[1]Reg_PJ_IP (Bruto)'!$BL:$BL)</f>
        <v>ACREDITADA</v>
      </c>
    </row>
    <row r="967" spans="1:10" x14ac:dyDescent="0.3">
      <c r="A967" s="123" t="s">
        <v>51</v>
      </c>
      <c r="B967" s="130">
        <v>44652</v>
      </c>
      <c r="C967" s="139" t="s">
        <v>66</v>
      </c>
      <c r="D967" s="139">
        <v>1140207</v>
      </c>
      <c r="E967" s="143" t="s">
        <v>400</v>
      </c>
      <c r="F967" s="139">
        <v>4250</v>
      </c>
      <c r="G967" s="139" t="s">
        <v>100</v>
      </c>
      <c r="H967" s="139" t="s">
        <v>1047</v>
      </c>
      <c r="I967" s="142" t="s">
        <v>75</v>
      </c>
      <c r="J967" s="203" t="str">
        <f>+_xlfn.XLOOKUP(Tabla1[[#This Row],[COD. COLABORADOR]],'[1]Reg_PJ_IP (Bruto)'!$A:$A,'[1]Reg_PJ_IP (Bruto)'!$BL:$BL)</f>
        <v>ACREDITADA</v>
      </c>
    </row>
    <row r="968" spans="1:10" x14ac:dyDescent="0.3">
      <c r="A968" s="123" t="s">
        <v>51</v>
      </c>
      <c r="B968" s="130">
        <v>44652</v>
      </c>
      <c r="C968" s="139" t="s">
        <v>66</v>
      </c>
      <c r="D968" s="139">
        <v>1140225</v>
      </c>
      <c r="E968" s="143" t="s">
        <v>397</v>
      </c>
      <c r="F968" s="139">
        <v>6968</v>
      </c>
      <c r="G968" s="139" t="s">
        <v>398</v>
      </c>
      <c r="H968" s="139" t="s">
        <v>1046</v>
      </c>
      <c r="I968" s="142" t="s">
        <v>75</v>
      </c>
      <c r="J968" s="203" t="str">
        <f>+_xlfn.XLOOKUP(Tabla1[[#This Row],[COD. COLABORADOR]],'[1]Reg_PJ_IP (Bruto)'!$A:$A,'[1]Reg_PJ_IP (Bruto)'!$BL:$BL)</f>
        <v>ACREDITADA</v>
      </c>
    </row>
    <row r="969" spans="1:10" x14ac:dyDescent="0.3">
      <c r="A969" s="123" t="s">
        <v>51</v>
      </c>
      <c r="B969" s="130">
        <v>44652</v>
      </c>
      <c r="C969" s="139" t="s">
        <v>66</v>
      </c>
      <c r="D969" s="139">
        <v>1140141</v>
      </c>
      <c r="E969" s="139" t="s">
        <v>194</v>
      </c>
      <c r="F969" s="139">
        <v>7158</v>
      </c>
      <c r="G969" s="139" t="s">
        <v>1243</v>
      </c>
      <c r="H969" s="139" t="s">
        <v>1046</v>
      </c>
      <c r="I969" s="142" t="s">
        <v>75</v>
      </c>
      <c r="J969" s="203" t="str">
        <f>+_xlfn.XLOOKUP(Tabla1[[#This Row],[COD. COLABORADOR]],'[1]Reg_PJ_IP (Bruto)'!$A:$A,'[1]Reg_PJ_IP (Bruto)'!$BL:$BL)</f>
        <v>ACREDITADA</v>
      </c>
    </row>
    <row r="970" spans="1:10" x14ac:dyDescent="0.3">
      <c r="A970" s="123" t="s">
        <v>51</v>
      </c>
      <c r="B970" s="130">
        <v>44652</v>
      </c>
      <c r="C970" s="139" t="s">
        <v>66</v>
      </c>
      <c r="D970" s="139">
        <v>1140223</v>
      </c>
      <c r="E970" s="139" t="s">
        <v>401</v>
      </c>
      <c r="F970" s="143">
        <v>6150</v>
      </c>
      <c r="G970" s="143" t="s">
        <v>402</v>
      </c>
      <c r="H970" s="139" t="s">
        <v>1046</v>
      </c>
      <c r="I970" s="142" t="s">
        <v>75</v>
      </c>
      <c r="J970" s="203" t="str">
        <f>+_xlfn.XLOOKUP(Tabla1[[#This Row],[COD. COLABORADOR]],'[1]Reg_PJ_IP (Bruto)'!$A:$A,'[1]Reg_PJ_IP (Bruto)'!$BL:$BL)</f>
        <v>ACREDITADA</v>
      </c>
    </row>
    <row r="971" spans="1:10" x14ac:dyDescent="0.3">
      <c r="A971" s="123" t="s">
        <v>51</v>
      </c>
      <c r="B971" s="126">
        <v>44682</v>
      </c>
      <c r="C971" s="139" t="s">
        <v>66</v>
      </c>
      <c r="D971" s="139">
        <v>1140227</v>
      </c>
      <c r="E971" s="139" t="s">
        <v>195</v>
      </c>
      <c r="F971" s="139">
        <v>7700</v>
      </c>
      <c r="G971" s="139" t="s">
        <v>130</v>
      </c>
      <c r="H971" s="139" t="s">
        <v>1048</v>
      </c>
      <c r="I971" s="142" t="s">
        <v>75</v>
      </c>
      <c r="J971" s="203" t="str">
        <f>+_xlfn.XLOOKUP(Tabla1[[#This Row],[COD. COLABORADOR]],'[1]Reg_PJ_IP (Bruto)'!$A:$A,'[1]Reg_PJ_IP (Bruto)'!$BL:$BL)</f>
        <v>ACREDITADA</v>
      </c>
    </row>
    <row r="972" spans="1:10" x14ac:dyDescent="0.3">
      <c r="A972" s="123" t="s">
        <v>51</v>
      </c>
      <c r="B972" s="126">
        <v>44713</v>
      </c>
      <c r="C972" s="139" t="s">
        <v>66</v>
      </c>
      <c r="D972" s="140">
        <v>1140192</v>
      </c>
      <c r="E972" s="143" t="s">
        <v>406</v>
      </c>
      <c r="F972" s="140">
        <v>6999</v>
      </c>
      <c r="G972" s="140" t="s">
        <v>407</v>
      </c>
      <c r="H972" s="139" t="s">
        <v>1044</v>
      </c>
      <c r="I972" s="142" t="s">
        <v>75</v>
      </c>
      <c r="J972" s="203" t="str">
        <f>+_xlfn.XLOOKUP(Tabla1[[#This Row],[COD. COLABORADOR]],'[1]Reg_PJ_IP (Bruto)'!$A:$A,'[1]Reg_PJ_IP (Bruto)'!$BL:$BL)</f>
        <v>ACREDITADA</v>
      </c>
    </row>
    <row r="973" spans="1:10" x14ac:dyDescent="0.3">
      <c r="A973" s="123" t="s">
        <v>51</v>
      </c>
      <c r="B973" s="126">
        <v>44713</v>
      </c>
      <c r="C973" s="139" t="s">
        <v>66</v>
      </c>
      <c r="D973" s="140">
        <v>1140131</v>
      </c>
      <c r="E973" s="143" t="s">
        <v>405</v>
      </c>
      <c r="F973" s="139">
        <v>7614</v>
      </c>
      <c r="G973" s="139" t="s">
        <v>1182</v>
      </c>
      <c r="H973" s="139" t="s">
        <v>1047</v>
      </c>
      <c r="I973" s="142" t="s">
        <v>75</v>
      </c>
      <c r="J973" s="203" t="str">
        <f>+_xlfn.XLOOKUP(Tabla1[[#This Row],[COD. COLABORADOR]],'[1]Reg_PJ_IP (Bruto)'!$A:$A,'[1]Reg_PJ_IP (Bruto)'!$BL:$BL)</f>
        <v>ACREDITADA</v>
      </c>
    </row>
    <row r="974" spans="1:10" x14ac:dyDescent="0.3">
      <c r="A974" s="123" t="s">
        <v>51</v>
      </c>
      <c r="B974" s="124">
        <v>44713</v>
      </c>
      <c r="C974" s="139" t="s">
        <v>66</v>
      </c>
      <c r="D974" s="140">
        <v>1140233</v>
      </c>
      <c r="E974" s="143" t="s">
        <v>1510</v>
      </c>
      <c r="F974" s="143">
        <v>1800</v>
      </c>
      <c r="G974" s="139" t="s">
        <v>1178</v>
      </c>
      <c r="H974" s="139" t="s">
        <v>1052</v>
      </c>
      <c r="I974" s="142" t="s">
        <v>75</v>
      </c>
      <c r="J974" s="203" t="str">
        <f>+_xlfn.XLOOKUP(Tabla1[[#This Row],[COD. COLABORADOR]],'[1]Reg_PJ_IP (Bruto)'!$A:$A,'[1]Reg_PJ_IP (Bruto)'!$BL:$BL)</f>
        <v>ACREDITADA</v>
      </c>
    </row>
    <row r="975" spans="1:10" x14ac:dyDescent="0.3">
      <c r="A975" s="123" t="s">
        <v>51</v>
      </c>
      <c r="B975" s="126">
        <v>44713</v>
      </c>
      <c r="C975" s="139" t="s">
        <v>66</v>
      </c>
      <c r="D975" s="139">
        <v>1140131</v>
      </c>
      <c r="E975" s="139" t="s">
        <v>405</v>
      </c>
      <c r="F975" s="139">
        <v>7614</v>
      </c>
      <c r="G975" s="139" t="s">
        <v>1182</v>
      </c>
      <c r="H975" s="139" t="s">
        <v>1047</v>
      </c>
      <c r="I975" s="142" t="s">
        <v>75</v>
      </c>
      <c r="J975" s="203" t="str">
        <f>+_xlfn.XLOOKUP(Tabla1[[#This Row],[COD. COLABORADOR]],'[1]Reg_PJ_IP (Bruto)'!$A:$A,'[1]Reg_PJ_IP (Bruto)'!$BL:$BL)</f>
        <v>ACREDITADA</v>
      </c>
    </row>
    <row r="976" spans="1:10" x14ac:dyDescent="0.3">
      <c r="A976" s="123" t="s">
        <v>51</v>
      </c>
      <c r="B976" s="126">
        <v>44713</v>
      </c>
      <c r="C976" s="139" t="s">
        <v>66</v>
      </c>
      <c r="D976" s="140">
        <v>1140212</v>
      </c>
      <c r="E976" s="143" t="s">
        <v>403</v>
      </c>
      <c r="F976" s="139">
        <v>1800</v>
      </c>
      <c r="G976" s="139" t="s">
        <v>1178</v>
      </c>
      <c r="H976" s="139" t="s">
        <v>1051</v>
      </c>
      <c r="I976" s="142" t="s">
        <v>75</v>
      </c>
      <c r="J976" s="203" t="str">
        <f>+_xlfn.XLOOKUP(Tabla1[[#This Row],[COD. COLABORADOR]],'[1]Reg_PJ_IP (Bruto)'!$A:$A,'[1]Reg_PJ_IP (Bruto)'!$BL:$BL)</f>
        <v>ACREDITADA</v>
      </c>
    </row>
    <row r="977" spans="1:10" x14ac:dyDescent="0.3">
      <c r="A977" s="123" t="s">
        <v>51</v>
      </c>
      <c r="B977" s="126">
        <v>44713</v>
      </c>
      <c r="C977" s="139" t="s">
        <v>66</v>
      </c>
      <c r="D977" s="174">
        <v>1140204</v>
      </c>
      <c r="E977" s="139" t="s">
        <v>404</v>
      </c>
      <c r="F977" s="174">
        <v>6979</v>
      </c>
      <c r="G977" s="174" t="s">
        <v>1168</v>
      </c>
      <c r="H977" s="139" t="s">
        <v>1049</v>
      </c>
      <c r="I977" s="142" t="s">
        <v>75</v>
      </c>
      <c r="J977" s="203" t="str">
        <f>+_xlfn.XLOOKUP(Tabla1[[#This Row],[COD. COLABORADOR]],'[1]Reg_PJ_IP (Bruto)'!$A:$A,'[1]Reg_PJ_IP (Bruto)'!$BL:$BL)</f>
        <v>ACREDITADA</v>
      </c>
    </row>
    <row r="978" spans="1:10" x14ac:dyDescent="0.3">
      <c r="A978" s="123" t="s">
        <v>51</v>
      </c>
      <c r="B978" s="124">
        <v>44713</v>
      </c>
      <c r="C978" s="139" t="s">
        <v>66</v>
      </c>
      <c r="D978" s="174">
        <v>1140152</v>
      </c>
      <c r="E978" s="175" t="s">
        <v>998</v>
      </c>
      <c r="F978" s="175">
        <v>4250</v>
      </c>
      <c r="G978" s="174" t="s">
        <v>100</v>
      </c>
      <c r="H978" s="139" t="s">
        <v>1053</v>
      </c>
      <c r="I978" s="142" t="s">
        <v>75</v>
      </c>
      <c r="J978" s="203" t="str">
        <f>+_xlfn.XLOOKUP(Tabla1[[#This Row],[COD. COLABORADOR]],'[1]Reg_PJ_IP (Bruto)'!$A:$A,'[1]Reg_PJ_IP (Bruto)'!$BL:$BL)</f>
        <v>ACREDITADA</v>
      </c>
    </row>
    <row r="979" spans="1:10" x14ac:dyDescent="0.3">
      <c r="A979" s="123" t="s">
        <v>51</v>
      </c>
      <c r="B979" s="124">
        <v>44743</v>
      </c>
      <c r="C979" s="139" t="s">
        <v>68</v>
      </c>
      <c r="D979" s="140">
        <v>1140227</v>
      </c>
      <c r="E979" s="143" t="s">
        <v>195</v>
      </c>
      <c r="F979" s="141">
        <v>7700</v>
      </c>
      <c r="G979" s="140" t="s">
        <v>130</v>
      </c>
      <c r="H979" s="139" t="s">
        <v>1048</v>
      </c>
      <c r="I979" s="142" t="s">
        <v>74</v>
      </c>
      <c r="J979" s="203" t="str">
        <f>+_xlfn.XLOOKUP(Tabla1[[#This Row],[COD. COLABORADOR]],'[1]Reg_PJ_IP (Bruto)'!$A:$A,'[1]Reg_PJ_IP (Bruto)'!$BL:$BL)</f>
        <v>ACREDITADA</v>
      </c>
    </row>
    <row r="980" spans="1:10" x14ac:dyDescent="0.3">
      <c r="A980" s="123" t="s">
        <v>51</v>
      </c>
      <c r="B980" s="124">
        <v>44805</v>
      </c>
      <c r="C980" s="139" t="s">
        <v>67</v>
      </c>
      <c r="D980" s="139">
        <v>1140238</v>
      </c>
      <c r="E980" s="143" t="s">
        <v>676</v>
      </c>
      <c r="F980" s="143">
        <v>4400</v>
      </c>
      <c r="G980" s="139" t="s">
        <v>1221</v>
      </c>
      <c r="H980" s="139" t="s">
        <v>1066</v>
      </c>
      <c r="I980" s="142" t="s">
        <v>74</v>
      </c>
      <c r="J980" s="203" t="str">
        <f>+_xlfn.XLOOKUP(Tabla1[[#This Row],[COD. COLABORADOR]],'[1]Reg_PJ_IP (Bruto)'!$A:$A,'[1]Reg_PJ_IP (Bruto)'!$BL:$BL)</f>
        <v>ACREDITADA</v>
      </c>
    </row>
    <row r="981" spans="1:10" x14ac:dyDescent="0.3">
      <c r="A981" s="123" t="s">
        <v>51</v>
      </c>
      <c r="B981" s="127">
        <v>44835</v>
      </c>
      <c r="C981" s="139" t="s">
        <v>66</v>
      </c>
      <c r="D981" s="140">
        <v>1140209</v>
      </c>
      <c r="E981" s="141" t="s">
        <v>396</v>
      </c>
      <c r="F981" s="141">
        <v>4250</v>
      </c>
      <c r="G981" s="140" t="s">
        <v>100</v>
      </c>
      <c r="H981" s="139" t="s">
        <v>1047</v>
      </c>
      <c r="I981" s="142" t="s">
        <v>75</v>
      </c>
      <c r="J981" s="203" t="str">
        <f>+_xlfn.XLOOKUP(Tabla1[[#This Row],[COD. COLABORADOR]],'[1]Reg_PJ_IP (Bruto)'!$A:$A,'[1]Reg_PJ_IP (Bruto)'!$BL:$BL)</f>
        <v>ACREDITADA</v>
      </c>
    </row>
    <row r="982" spans="1:10" x14ac:dyDescent="0.3">
      <c r="A982" s="125" t="s">
        <v>51</v>
      </c>
      <c r="B982" s="127">
        <v>44835</v>
      </c>
      <c r="C982" s="139" t="s">
        <v>66</v>
      </c>
      <c r="D982" s="140">
        <v>1140207</v>
      </c>
      <c r="E982" s="141" t="s">
        <v>400</v>
      </c>
      <c r="F982" s="141">
        <v>4250</v>
      </c>
      <c r="G982" s="140" t="s">
        <v>100</v>
      </c>
      <c r="H982" s="139" t="s">
        <v>1047</v>
      </c>
      <c r="I982" s="142" t="s">
        <v>75</v>
      </c>
      <c r="J982" s="203" t="str">
        <f>+_xlfn.XLOOKUP(Tabla1[[#This Row],[COD. COLABORADOR]],'[1]Reg_PJ_IP (Bruto)'!$A:$A,'[1]Reg_PJ_IP (Bruto)'!$BL:$BL)</f>
        <v>ACREDITADA</v>
      </c>
    </row>
    <row r="983" spans="1:10" x14ac:dyDescent="0.3">
      <c r="A983" s="123" t="s">
        <v>51</v>
      </c>
      <c r="B983" s="130">
        <v>44866</v>
      </c>
      <c r="C983" s="139" t="s">
        <v>68</v>
      </c>
      <c r="D983" s="140">
        <v>1140190</v>
      </c>
      <c r="E983" s="140" t="s">
        <v>399</v>
      </c>
      <c r="F983" s="140">
        <v>7700</v>
      </c>
      <c r="G983" s="140" t="s">
        <v>130</v>
      </c>
      <c r="H983" s="139" t="s">
        <v>1044</v>
      </c>
      <c r="I983" s="142" t="s">
        <v>74</v>
      </c>
      <c r="J983" s="203" t="str">
        <f>+_xlfn.XLOOKUP(Tabla1[[#This Row],[COD. COLABORADOR]],'[1]Reg_PJ_IP (Bruto)'!$A:$A,'[1]Reg_PJ_IP (Bruto)'!$BL:$BL)</f>
        <v>ACREDITADA</v>
      </c>
    </row>
    <row r="984" spans="1:10" x14ac:dyDescent="0.3">
      <c r="A984" s="123" t="s">
        <v>51</v>
      </c>
      <c r="B984" s="126">
        <v>44866</v>
      </c>
      <c r="C984" s="139" t="s">
        <v>66</v>
      </c>
      <c r="D984" s="140">
        <v>1140246</v>
      </c>
      <c r="E984" s="141" t="s">
        <v>405</v>
      </c>
      <c r="F984" s="146">
        <v>7614</v>
      </c>
      <c r="G984" s="140" t="s">
        <v>1182</v>
      </c>
      <c r="H984" s="139" t="s">
        <v>1047</v>
      </c>
      <c r="I984" s="142" t="s">
        <v>75</v>
      </c>
      <c r="J984" s="203" t="str">
        <f>+_xlfn.XLOOKUP(Tabla1[[#This Row],[COD. COLABORADOR]],'[1]Reg_PJ_IP (Bruto)'!$A:$A,'[1]Reg_PJ_IP (Bruto)'!$BL:$BL)</f>
        <v>ACREDITADA</v>
      </c>
    </row>
    <row r="985" spans="1:10" x14ac:dyDescent="0.3">
      <c r="A985" s="123" t="s">
        <v>51</v>
      </c>
      <c r="B985" s="126">
        <v>44866</v>
      </c>
      <c r="C985" s="139" t="s">
        <v>71</v>
      </c>
      <c r="D985" s="140">
        <v>1140223</v>
      </c>
      <c r="E985" s="141" t="s">
        <v>401</v>
      </c>
      <c r="F985" s="140">
        <v>6150</v>
      </c>
      <c r="G985" s="140" t="s">
        <v>402</v>
      </c>
      <c r="H985" s="139" t="s">
        <v>1046</v>
      </c>
      <c r="I985" s="142" t="s">
        <v>71</v>
      </c>
      <c r="J985" s="203" t="str">
        <f>+_xlfn.XLOOKUP(Tabla1[[#This Row],[COD. COLABORADOR]],'[1]Reg_PJ_IP (Bruto)'!$A:$A,'[1]Reg_PJ_IP (Bruto)'!$BL:$BL)</f>
        <v>ACREDITADA</v>
      </c>
    </row>
    <row r="986" spans="1:10" x14ac:dyDescent="0.3">
      <c r="A986" s="123" t="s">
        <v>51</v>
      </c>
      <c r="B986" s="124">
        <v>44896</v>
      </c>
      <c r="C986" s="139" t="s">
        <v>68</v>
      </c>
      <c r="D986" s="140">
        <v>1140225</v>
      </c>
      <c r="E986" s="141" t="s">
        <v>397</v>
      </c>
      <c r="F986" s="141">
        <v>6968</v>
      </c>
      <c r="G986" s="140" t="s">
        <v>398</v>
      </c>
      <c r="H986" s="139" t="s">
        <v>1046</v>
      </c>
      <c r="I986" s="142" t="s">
        <v>74</v>
      </c>
      <c r="J986" s="203" t="str">
        <f>+_xlfn.XLOOKUP(Tabla1[[#This Row],[COD. COLABORADOR]],'[1]Reg_PJ_IP (Bruto)'!$A:$A,'[1]Reg_PJ_IP (Bruto)'!$BL:$BL)</f>
        <v>ACREDITADA</v>
      </c>
    </row>
    <row r="987" spans="1:10" x14ac:dyDescent="0.3">
      <c r="A987" s="123" t="s">
        <v>51</v>
      </c>
      <c r="B987" s="128">
        <v>44896</v>
      </c>
      <c r="C987" s="139" t="s">
        <v>66</v>
      </c>
      <c r="D987" s="140">
        <v>1140234</v>
      </c>
      <c r="E987" s="141" t="s">
        <v>1511</v>
      </c>
      <c r="F987" s="141">
        <v>1800</v>
      </c>
      <c r="G987" s="140" t="s">
        <v>1178</v>
      </c>
      <c r="H987" s="139" t="s">
        <v>1045</v>
      </c>
      <c r="I987" s="142" t="s">
        <v>75</v>
      </c>
      <c r="J987" s="203" t="str">
        <f>+_xlfn.XLOOKUP(Tabla1[[#This Row],[COD. COLABORADOR]],'[1]Reg_PJ_IP (Bruto)'!$A:$A,'[1]Reg_PJ_IP (Bruto)'!$BL:$BL)</f>
        <v>ACREDITADA</v>
      </c>
    </row>
    <row r="988" spans="1:10" x14ac:dyDescent="0.3">
      <c r="A988" s="123" t="s">
        <v>51</v>
      </c>
      <c r="B988" s="131">
        <v>44896</v>
      </c>
      <c r="C988" s="139" t="s">
        <v>66</v>
      </c>
      <c r="D988" s="139">
        <v>1140192</v>
      </c>
      <c r="E988" s="143" t="s">
        <v>406</v>
      </c>
      <c r="F988" s="139">
        <v>6999</v>
      </c>
      <c r="G988" s="139" t="s">
        <v>407</v>
      </c>
      <c r="H988" s="139" t="s">
        <v>1044</v>
      </c>
      <c r="I988" s="142" t="s">
        <v>75</v>
      </c>
      <c r="J988" s="203" t="str">
        <f>+_xlfn.XLOOKUP(Tabla1[[#This Row],[COD. COLABORADOR]],'[1]Reg_PJ_IP (Bruto)'!$A:$A,'[1]Reg_PJ_IP (Bruto)'!$BL:$BL)</f>
        <v>ACREDITADA</v>
      </c>
    </row>
    <row r="989" spans="1:10" x14ac:dyDescent="0.3">
      <c r="A989" s="123" t="s">
        <v>51</v>
      </c>
      <c r="B989" s="126">
        <v>44896</v>
      </c>
      <c r="C989" s="139" t="s">
        <v>66</v>
      </c>
      <c r="D989" s="140">
        <v>1140152</v>
      </c>
      <c r="E989" s="140" t="s">
        <v>998</v>
      </c>
      <c r="F989" s="140">
        <v>4250</v>
      </c>
      <c r="G989" s="140" t="s">
        <v>100</v>
      </c>
      <c r="H989" s="140" t="s">
        <v>1053</v>
      </c>
      <c r="I989" s="142" t="s">
        <v>75</v>
      </c>
      <c r="J989" s="203" t="str">
        <f>+_xlfn.XLOOKUP(Tabla1[[#This Row],[COD. COLABORADOR]],'[1]Reg_PJ_IP (Bruto)'!$A:$A,'[1]Reg_PJ_IP (Bruto)'!$BL:$BL)</f>
        <v>ACREDITADA</v>
      </c>
    </row>
    <row r="990" spans="1:10" x14ac:dyDescent="0.3">
      <c r="A990" s="123" t="s">
        <v>51</v>
      </c>
      <c r="B990" s="126">
        <v>44896</v>
      </c>
      <c r="C990" s="139" t="s">
        <v>66</v>
      </c>
      <c r="D990" s="139">
        <v>1140233</v>
      </c>
      <c r="E990" s="143" t="s">
        <v>1510</v>
      </c>
      <c r="F990" s="139">
        <v>1800</v>
      </c>
      <c r="G990" s="139" t="s">
        <v>1178</v>
      </c>
      <c r="H990" s="139" t="s">
        <v>1052</v>
      </c>
      <c r="I990" s="142" t="s">
        <v>75</v>
      </c>
      <c r="J990" s="203" t="str">
        <f>+_xlfn.XLOOKUP(Tabla1[[#This Row],[COD. COLABORADOR]],'[1]Reg_PJ_IP (Bruto)'!$A:$A,'[1]Reg_PJ_IP (Bruto)'!$BL:$BL)</f>
        <v>ACREDITADA</v>
      </c>
    </row>
    <row r="991" spans="1:10" x14ac:dyDescent="0.3">
      <c r="A991" s="123" t="s">
        <v>51</v>
      </c>
      <c r="B991" s="124">
        <v>44896</v>
      </c>
      <c r="C991" s="139" t="s">
        <v>66</v>
      </c>
      <c r="D991" s="139">
        <v>1140247</v>
      </c>
      <c r="E991" s="143" t="s">
        <v>194</v>
      </c>
      <c r="F991" s="143">
        <v>7158</v>
      </c>
      <c r="G991" s="139" t="s">
        <v>1243</v>
      </c>
      <c r="H991" s="139" t="s">
        <v>1046</v>
      </c>
      <c r="I991" s="142" t="s">
        <v>75</v>
      </c>
      <c r="J991" s="203" t="str">
        <f>+_xlfn.XLOOKUP(Tabla1[[#This Row],[COD. COLABORADOR]],'[1]Reg_PJ_IP (Bruto)'!$A:$A,'[1]Reg_PJ_IP (Bruto)'!$BL:$BL)</f>
        <v>ACREDITADA</v>
      </c>
    </row>
    <row r="992" spans="1:10" x14ac:dyDescent="0.3">
      <c r="A992" s="123" t="s">
        <v>51</v>
      </c>
      <c r="B992" s="124">
        <v>44896</v>
      </c>
      <c r="C992" s="139" t="s">
        <v>66</v>
      </c>
      <c r="D992" s="139">
        <v>1140219</v>
      </c>
      <c r="E992" s="143" t="s">
        <v>408</v>
      </c>
      <c r="F992" s="143">
        <v>7158</v>
      </c>
      <c r="G992" s="139" t="s">
        <v>1243</v>
      </c>
      <c r="H992" s="139" t="s">
        <v>1064</v>
      </c>
      <c r="I992" s="142" t="s">
        <v>75</v>
      </c>
      <c r="J992" s="203" t="str">
        <f>+_xlfn.XLOOKUP(Tabla1[[#This Row],[COD. COLABORADOR]],'[1]Reg_PJ_IP (Bruto)'!$A:$A,'[1]Reg_PJ_IP (Bruto)'!$BL:$BL)</f>
        <v>ACREDITADA</v>
      </c>
    </row>
    <row r="993" spans="1:10" x14ac:dyDescent="0.3">
      <c r="A993" s="123" t="s">
        <v>51</v>
      </c>
      <c r="B993" s="124">
        <v>44896</v>
      </c>
      <c r="C993" s="139" t="s">
        <v>66</v>
      </c>
      <c r="D993" s="140">
        <v>1140216</v>
      </c>
      <c r="E993" s="141" t="s">
        <v>1512</v>
      </c>
      <c r="F993" s="141">
        <v>1800</v>
      </c>
      <c r="G993" s="140" t="s">
        <v>1178</v>
      </c>
      <c r="H993" s="139" t="s">
        <v>1051</v>
      </c>
      <c r="I993" s="142" t="s">
        <v>75</v>
      </c>
      <c r="J993" s="203" t="str">
        <f>+_xlfn.XLOOKUP(Tabla1[[#This Row],[COD. COLABORADOR]],'[1]Reg_PJ_IP (Bruto)'!$A:$A,'[1]Reg_PJ_IP (Bruto)'!$BL:$BL)</f>
        <v>ACREDITADA</v>
      </c>
    </row>
    <row r="994" spans="1:10" x14ac:dyDescent="0.3">
      <c r="A994" s="125" t="s">
        <v>51</v>
      </c>
      <c r="B994" s="124">
        <v>44896</v>
      </c>
      <c r="C994" s="139" t="s">
        <v>66</v>
      </c>
      <c r="D994" s="140">
        <v>1140204</v>
      </c>
      <c r="E994" s="141" t="s">
        <v>404</v>
      </c>
      <c r="F994" s="141">
        <v>6979</v>
      </c>
      <c r="G994" s="140" t="s">
        <v>1168</v>
      </c>
      <c r="H994" s="139" t="s">
        <v>1049</v>
      </c>
      <c r="I994" s="142" t="s">
        <v>75</v>
      </c>
      <c r="J994" s="203" t="str">
        <f>+_xlfn.XLOOKUP(Tabla1[[#This Row],[COD. COLABORADOR]],'[1]Reg_PJ_IP (Bruto)'!$A:$A,'[1]Reg_PJ_IP (Bruto)'!$BL:$BL)</f>
        <v>ACREDITADA</v>
      </c>
    </row>
    <row r="995" spans="1:10" x14ac:dyDescent="0.3">
      <c r="A995" s="125" t="s">
        <v>51</v>
      </c>
      <c r="B995" s="127">
        <v>44896</v>
      </c>
      <c r="C995" s="139" t="s">
        <v>66</v>
      </c>
      <c r="D995" s="140">
        <v>1140223</v>
      </c>
      <c r="E995" s="141" t="s">
        <v>401</v>
      </c>
      <c r="F995" s="141">
        <v>6150</v>
      </c>
      <c r="G995" s="140" t="s">
        <v>402</v>
      </c>
      <c r="H995" s="140" t="s">
        <v>1046</v>
      </c>
      <c r="I995" s="142" t="s">
        <v>75</v>
      </c>
      <c r="J995" s="203" t="str">
        <f>+_xlfn.XLOOKUP(Tabla1[[#This Row],[COD. COLABORADOR]],'[1]Reg_PJ_IP (Bruto)'!$A:$A,'[1]Reg_PJ_IP (Bruto)'!$BL:$BL)</f>
        <v>ACREDITADA</v>
      </c>
    </row>
    <row r="996" spans="1:10" x14ac:dyDescent="0.3">
      <c r="A996" s="123" t="s">
        <v>51</v>
      </c>
      <c r="B996" s="211">
        <v>44927</v>
      </c>
      <c r="C996" s="139" t="s">
        <v>66</v>
      </c>
      <c r="D996" s="149">
        <v>1140203</v>
      </c>
      <c r="E996" s="156" t="s">
        <v>409</v>
      </c>
      <c r="F996" s="156">
        <v>6979</v>
      </c>
      <c r="G996" s="149" t="s">
        <v>1168</v>
      </c>
      <c r="H996" s="149" t="s">
        <v>1051</v>
      </c>
      <c r="I996" s="142" t="s">
        <v>75</v>
      </c>
      <c r="J996" s="203" t="str">
        <f>+_xlfn.XLOOKUP(Tabla1[[#This Row],[COD. COLABORADOR]],'[1]Reg_PJ_IP (Bruto)'!$A:$A,'[1]Reg_PJ_IP (Bruto)'!$BL:$BL)</f>
        <v>ACREDITADA</v>
      </c>
    </row>
    <row r="997" spans="1:10" x14ac:dyDescent="0.3">
      <c r="A997" s="123" t="s">
        <v>51</v>
      </c>
      <c r="B997" s="211">
        <v>44927</v>
      </c>
      <c r="C997" s="139" t="s">
        <v>66</v>
      </c>
      <c r="D997" s="149">
        <v>1140202</v>
      </c>
      <c r="E997" s="156" t="s">
        <v>410</v>
      </c>
      <c r="F997" s="156">
        <v>7614</v>
      </c>
      <c r="G997" s="149" t="s">
        <v>1182</v>
      </c>
      <c r="H997" s="149" t="s">
        <v>1045</v>
      </c>
      <c r="I997" s="142" t="s">
        <v>75</v>
      </c>
      <c r="J997" s="203" t="str">
        <f>+_xlfn.XLOOKUP(Tabla1[[#This Row],[COD. COLABORADOR]],'[1]Reg_PJ_IP (Bruto)'!$A:$A,'[1]Reg_PJ_IP (Bruto)'!$BL:$BL)</f>
        <v>ACREDITADA</v>
      </c>
    </row>
    <row r="998" spans="1:10" x14ac:dyDescent="0.3">
      <c r="A998" s="123" t="s">
        <v>51</v>
      </c>
      <c r="B998" s="130">
        <v>44958</v>
      </c>
      <c r="C998" s="139" t="s">
        <v>66</v>
      </c>
      <c r="D998" s="139">
        <v>1140215</v>
      </c>
      <c r="E998" s="143" t="s">
        <v>411</v>
      </c>
      <c r="F998" s="139">
        <v>6979</v>
      </c>
      <c r="G998" s="139" t="s">
        <v>1168</v>
      </c>
      <c r="H998" s="139" t="s">
        <v>1051</v>
      </c>
      <c r="I998" s="142" t="s">
        <v>75</v>
      </c>
      <c r="J998" s="203" t="str">
        <f>+_xlfn.XLOOKUP(Tabla1[[#This Row],[COD. COLABORADOR]],'[1]Reg_PJ_IP (Bruto)'!$A:$A,'[1]Reg_PJ_IP (Bruto)'!$BL:$BL)</f>
        <v>ACREDITADA</v>
      </c>
    </row>
    <row r="999" spans="1:10" x14ac:dyDescent="0.3">
      <c r="A999" s="123" t="s">
        <v>51</v>
      </c>
      <c r="B999" s="126">
        <v>44958</v>
      </c>
      <c r="C999" s="139" t="s">
        <v>66</v>
      </c>
      <c r="D999" s="139">
        <v>1140207</v>
      </c>
      <c r="E999" s="139" t="s">
        <v>400</v>
      </c>
      <c r="F999" s="139">
        <v>4250</v>
      </c>
      <c r="G999" s="139" t="s">
        <v>100</v>
      </c>
      <c r="H999" s="139" t="s">
        <v>1047</v>
      </c>
      <c r="I999" s="142" t="s">
        <v>75</v>
      </c>
      <c r="J999" s="203" t="str">
        <f>+_xlfn.XLOOKUP(Tabla1[[#This Row],[COD. COLABORADOR]],'[1]Reg_PJ_IP (Bruto)'!$A:$A,'[1]Reg_PJ_IP (Bruto)'!$BL:$BL)</f>
        <v>ACREDITADA</v>
      </c>
    </row>
    <row r="1000" spans="1:10" x14ac:dyDescent="0.3">
      <c r="A1000" s="125" t="s">
        <v>51</v>
      </c>
      <c r="B1000" s="124">
        <v>45108</v>
      </c>
      <c r="C1000" s="139" t="s">
        <v>67</v>
      </c>
      <c r="D1000" s="139">
        <v>1140247</v>
      </c>
      <c r="E1000" s="143" t="s">
        <v>194</v>
      </c>
      <c r="F1000" s="141">
        <v>7158</v>
      </c>
      <c r="G1000" s="139" t="s">
        <v>1243</v>
      </c>
      <c r="H1000" s="139" t="s">
        <v>1046</v>
      </c>
      <c r="I1000" s="142" t="s">
        <v>75</v>
      </c>
      <c r="J1000" s="203" t="str">
        <f>+_xlfn.XLOOKUP(Tabla1[[#This Row],[COD. COLABORADOR]],'[1]Reg_PJ_IP (Bruto)'!$A:$A,'[1]Reg_PJ_IP (Bruto)'!$BL:$BL)</f>
        <v>ACREDITADA</v>
      </c>
    </row>
    <row r="1001" spans="1:10" x14ac:dyDescent="0.3">
      <c r="A1001" s="125" t="s">
        <v>51</v>
      </c>
      <c r="B1001" s="124">
        <v>45200</v>
      </c>
      <c r="C1001" s="139" t="s">
        <v>67</v>
      </c>
      <c r="D1001" s="139">
        <v>1140227</v>
      </c>
      <c r="E1001" s="143" t="s">
        <v>195</v>
      </c>
      <c r="F1001" s="143">
        <v>7700</v>
      </c>
      <c r="G1001" s="139" t="s">
        <v>130</v>
      </c>
      <c r="H1001" s="139" t="s">
        <v>1048</v>
      </c>
      <c r="I1001" s="142" t="s">
        <v>74</v>
      </c>
      <c r="J1001" s="203" t="str">
        <f>+_xlfn.XLOOKUP(Tabla1[[#This Row],[COD. COLABORADOR]],'[1]Reg_PJ_IP (Bruto)'!$A:$A,'[1]Reg_PJ_IP (Bruto)'!$BL:$BL)</f>
        <v>ACREDITADA</v>
      </c>
    </row>
    <row r="1002" spans="1:10" x14ac:dyDescent="0.3">
      <c r="A1002" s="125" t="s">
        <v>51</v>
      </c>
      <c r="B1002" s="124">
        <v>45200</v>
      </c>
      <c r="C1002" s="139" t="s">
        <v>71</v>
      </c>
      <c r="D1002" s="139">
        <v>1140238</v>
      </c>
      <c r="E1002" s="143" t="s">
        <v>676</v>
      </c>
      <c r="F1002" s="143">
        <v>4400</v>
      </c>
      <c r="G1002" s="139" t="s">
        <v>1221</v>
      </c>
      <c r="H1002" s="139" t="s">
        <v>1066</v>
      </c>
      <c r="I1002" s="142" t="s">
        <v>71</v>
      </c>
      <c r="J1002" s="203" t="str">
        <f>+_xlfn.XLOOKUP(Tabla1[[#This Row],[COD. COLABORADOR]],'[1]Reg_PJ_IP (Bruto)'!$A:$A,'[1]Reg_PJ_IP (Bruto)'!$BL:$BL)</f>
        <v>ACREDITADA</v>
      </c>
    </row>
    <row r="1003" spans="1:10" x14ac:dyDescent="0.3">
      <c r="A1003" s="125" t="s">
        <v>51</v>
      </c>
      <c r="B1003" s="204">
        <v>45231</v>
      </c>
      <c r="C1003" s="139" t="s">
        <v>67</v>
      </c>
      <c r="D1003" s="139">
        <v>1140238</v>
      </c>
      <c r="E1003" s="143" t="s">
        <v>676</v>
      </c>
      <c r="F1003" s="141">
        <v>4400</v>
      </c>
      <c r="G1003" s="139" t="s">
        <v>1221</v>
      </c>
      <c r="H1003" s="139" t="s">
        <v>1066</v>
      </c>
      <c r="I1003" s="142" t="s">
        <v>74</v>
      </c>
      <c r="J1003" s="203" t="str">
        <f>+_xlfn.XLOOKUP(Tabla1[[#This Row],[COD. COLABORADOR]],'[1]Reg_PJ_IP (Bruto)'!$A:$A,'[1]Reg_PJ_IP (Bruto)'!$BL:$BL)</f>
        <v>ACREDITADA</v>
      </c>
    </row>
    <row r="1004" spans="1:10" x14ac:dyDescent="0.3">
      <c r="A1004" s="125" t="s">
        <v>51</v>
      </c>
      <c r="B1004" s="204">
        <v>45261</v>
      </c>
      <c r="C1004" s="139" t="s">
        <v>67</v>
      </c>
      <c r="D1004" s="140">
        <v>1140223</v>
      </c>
      <c r="E1004" s="143" t="s">
        <v>401</v>
      </c>
      <c r="F1004" s="141">
        <v>6150</v>
      </c>
      <c r="G1004" s="140" t="s">
        <v>402</v>
      </c>
      <c r="H1004" s="139" t="s">
        <v>1046</v>
      </c>
      <c r="I1004" s="142" t="s">
        <v>74</v>
      </c>
      <c r="J1004" s="203" t="str">
        <f>+_xlfn.XLOOKUP(Tabla1[[#This Row],[COD. COLABORADOR]],'[1]Reg_PJ_IP (Bruto)'!$A:$A,'[1]Reg_PJ_IP (Bruto)'!$BL:$BL)</f>
        <v>ACREDITADA</v>
      </c>
    </row>
    <row r="1005" spans="1:10" x14ac:dyDescent="0.3">
      <c r="A1005" s="123" t="s">
        <v>51</v>
      </c>
      <c r="B1005" s="126">
        <v>45261</v>
      </c>
      <c r="C1005" s="139" t="s">
        <v>67</v>
      </c>
      <c r="D1005" s="141">
        <v>1140227</v>
      </c>
      <c r="E1005" s="139" t="s">
        <v>195</v>
      </c>
      <c r="F1005" s="141">
        <v>7700</v>
      </c>
      <c r="G1005" s="141" t="s">
        <v>130</v>
      </c>
      <c r="H1005" s="139" t="s">
        <v>1048</v>
      </c>
      <c r="I1005" s="142" t="s">
        <v>876</v>
      </c>
      <c r="J1005" s="203" t="str">
        <f>+_xlfn.XLOOKUP(Tabla1[[#This Row],[COD. COLABORADOR]],'[1]Reg_PJ_IP (Bruto)'!$A:$A,'[1]Reg_PJ_IP (Bruto)'!$BL:$BL)</f>
        <v>ACREDITADA</v>
      </c>
    </row>
    <row r="1006" spans="1:10" x14ac:dyDescent="0.3">
      <c r="A1006" s="123" t="s">
        <v>51</v>
      </c>
      <c r="B1006" s="126">
        <v>45261</v>
      </c>
      <c r="C1006" s="139" t="s">
        <v>67</v>
      </c>
      <c r="D1006" s="140">
        <v>1140207</v>
      </c>
      <c r="E1006" s="140" t="s">
        <v>400</v>
      </c>
      <c r="F1006" s="141">
        <v>4250</v>
      </c>
      <c r="G1006" s="141" t="s">
        <v>100</v>
      </c>
      <c r="H1006" s="139" t="s">
        <v>1047</v>
      </c>
      <c r="I1006" s="142" t="s">
        <v>876</v>
      </c>
      <c r="J1006" s="203" t="str">
        <f>+_xlfn.XLOOKUP(Tabla1[[#This Row],[COD. COLABORADOR]],'[1]Reg_PJ_IP (Bruto)'!$A:$A,'[1]Reg_PJ_IP (Bruto)'!$BL:$BL)</f>
        <v>ACREDITADA</v>
      </c>
    </row>
    <row r="1007" spans="1:10" x14ac:dyDescent="0.3">
      <c r="A1007" s="123" t="s">
        <v>51</v>
      </c>
      <c r="B1007" s="124">
        <v>45352</v>
      </c>
      <c r="C1007" s="139" t="s">
        <v>70</v>
      </c>
      <c r="D1007" s="139">
        <v>1140264</v>
      </c>
      <c r="E1007" s="143" t="s">
        <v>412</v>
      </c>
      <c r="F1007" s="143">
        <v>8045</v>
      </c>
      <c r="G1007" s="139" t="s">
        <v>1193</v>
      </c>
      <c r="H1007" s="139" t="s">
        <v>1059</v>
      </c>
      <c r="I1007" s="142" t="s">
        <v>75</v>
      </c>
      <c r="J1007" s="203" t="str">
        <f>+_xlfn.XLOOKUP(Tabla1[[#This Row],[COD. COLABORADOR]],'[1]Reg_PJ_IP (Bruto)'!$A:$A,'[1]Reg_PJ_IP (Bruto)'!$BL:$BL)</f>
        <v>ACREDITADA</v>
      </c>
    </row>
    <row r="1008" spans="1:10" x14ac:dyDescent="0.3">
      <c r="A1008" s="123" t="s">
        <v>51</v>
      </c>
      <c r="B1008" s="126">
        <v>45383</v>
      </c>
      <c r="C1008" s="139" t="s">
        <v>70</v>
      </c>
      <c r="D1008" s="139">
        <v>1140272</v>
      </c>
      <c r="E1008" s="143" t="s">
        <v>694</v>
      </c>
      <c r="F1008" s="139">
        <v>7700</v>
      </c>
      <c r="G1008" s="139" t="s">
        <v>130</v>
      </c>
      <c r="H1008" s="139" t="s">
        <v>1046</v>
      </c>
      <c r="I1008" s="142" t="s">
        <v>74</v>
      </c>
      <c r="J1008" s="203" t="str">
        <f>+_xlfn.XLOOKUP(Tabla1[[#This Row],[COD. COLABORADOR]],'[1]Reg_PJ_IP (Bruto)'!$A:$A,'[1]Reg_PJ_IP (Bruto)'!$BL:$BL)</f>
        <v>ACREDITADA</v>
      </c>
    </row>
    <row r="1009" spans="1:10" x14ac:dyDescent="0.3">
      <c r="A1009" s="123" t="s">
        <v>51</v>
      </c>
      <c r="B1009" s="126">
        <v>45474</v>
      </c>
      <c r="C1009" s="139" t="s">
        <v>69</v>
      </c>
      <c r="D1009" s="139">
        <v>1140247</v>
      </c>
      <c r="E1009" s="139" t="s">
        <v>194</v>
      </c>
      <c r="F1009" s="139">
        <v>7158</v>
      </c>
      <c r="G1009" s="139" t="s">
        <v>1243</v>
      </c>
      <c r="H1009" s="139" t="s">
        <v>1046</v>
      </c>
      <c r="I1009" s="142" t="s">
        <v>74</v>
      </c>
      <c r="J1009" s="203" t="str">
        <f>+_xlfn.XLOOKUP(Tabla1[[#This Row],[COD. COLABORADOR]],'[1]Reg_PJ_IP (Bruto)'!$A:$A,'[1]Reg_PJ_IP (Bruto)'!$BL:$BL)</f>
        <v>ACREDITADA</v>
      </c>
    </row>
    <row r="1010" spans="1:10" x14ac:dyDescent="0.3">
      <c r="A1010" s="123" t="s">
        <v>51</v>
      </c>
      <c r="B1010" s="124">
        <v>45474</v>
      </c>
      <c r="C1010" s="139" t="s">
        <v>69</v>
      </c>
      <c r="D1010" s="139">
        <v>1140267</v>
      </c>
      <c r="E1010" s="143" t="s">
        <v>1244</v>
      </c>
      <c r="F1010" s="143">
        <v>8013</v>
      </c>
      <c r="G1010" s="139" t="s">
        <v>126</v>
      </c>
      <c r="H1010" s="139" t="s">
        <v>1046</v>
      </c>
      <c r="I1010" s="142" t="s">
        <v>74</v>
      </c>
      <c r="J1010" s="203" t="str">
        <f>+_xlfn.XLOOKUP(Tabla1[[#This Row],[COD. COLABORADOR]],'[1]Reg_PJ_IP (Bruto)'!$A:$A,'[1]Reg_PJ_IP (Bruto)'!$BL:$BL)</f>
        <v>ACREDITADA</v>
      </c>
    </row>
    <row r="1011" spans="1:10" x14ac:dyDescent="0.3">
      <c r="A1011" s="123" t="s">
        <v>51</v>
      </c>
      <c r="B1011" s="124">
        <v>45505</v>
      </c>
      <c r="C1011" s="139" t="s">
        <v>69</v>
      </c>
      <c r="D1011" s="139">
        <v>1140225</v>
      </c>
      <c r="E1011" s="143" t="s">
        <v>397</v>
      </c>
      <c r="F1011" s="143">
        <v>6968</v>
      </c>
      <c r="G1011" s="139" t="s">
        <v>398</v>
      </c>
      <c r="H1011" s="139" t="s">
        <v>1046</v>
      </c>
      <c r="I1011" s="142" t="s">
        <v>74</v>
      </c>
      <c r="J1011" s="203" t="str">
        <f>+_xlfn.XLOOKUP(Tabla1[[#This Row],[COD. COLABORADOR]],'[1]Reg_PJ_IP (Bruto)'!$A:$A,'[1]Reg_PJ_IP (Bruto)'!$BL:$BL)</f>
        <v>ACREDITADA</v>
      </c>
    </row>
    <row r="1012" spans="1:10" x14ac:dyDescent="0.3">
      <c r="A1012" s="123" t="s">
        <v>51</v>
      </c>
      <c r="B1012" s="124">
        <v>45505</v>
      </c>
      <c r="C1012" s="139" t="s">
        <v>70</v>
      </c>
      <c r="D1012" s="139">
        <v>1140247</v>
      </c>
      <c r="E1012" s="143" t="s">
        <v>194</v>
      </c>
      <c r="F1012" s="143">
        <v>7158</v>
      </c>
      <c r="G1012" s="139" t="s">
        <v>1243</v>
      </c>
      <c r="H1012" s="139" t="s">
        <v>1046</v>
      </c>
      <c r="I1012" s="142" t="s">
        <v>75</v>
      </c>
      <c r="J1012" s="203" t="str">
        <f>+_xlfn.XLOOKUP(Tabla1[[#This Row],[COD. COLABORADOR]],'[1]Reg_PJ_IP (Bruto)'!$A:$A,'[1]Reg_PJ_IP (Bruto)'!$BL:$BL)</f>
        <v>ACREDITADA</v>
      </c>
    </row>
    <row r="1013" spans="1:10" x14ac:dyDescent="0.3">
      <c r="A1013" s="123" t="s">
        <v>51</v>
      </c>
      <c r="B1013" s="124">
        <v>45505</v>
      </c>
      <c r="C1013" s="139" t="s">
        <v>71</v>
      </c>
      <c r="D1013" s="139">
        <v>1140227</v>
      </c>
      <c r="E1013" s="143" t="s">
        <v>195</v>
      </c>
      <c r="F1013" s="143">
        <v>7700</v>
      </c>
      <c r="G1013" s="139" t="s">
        <v>130</v>
      </c>
      <c r="H1013" s="139" t="s">
        <v>1048</v>
      </c>
      <c r="I1013" s="142" t="s">
        <v>71</v>
      </c>
      <c r="J1013" s="203" t="str">
        <f>+_xlfn.XLOOKUP(Tabla1[[#This Row],[COD. COLABORADOR]],'[1]Reg_PJ_IP (Bruto)'!$A:$A,'[1]Reg_PJ_IP (Bruto)'!$BL:$BL)</f>
        <v>ACREDITADA</v>
      </c>
    </row>
    <row r="1014" spans="1:10" x14ac:dyDescent="0.3">
      <c r="A1014" s="123" t="s">
        <v>51</v>
      </c>
      <c r="B1014" s="124">
        <v>45597</v>
      </c>
      <c r="C1014" s="139" t="s">
        <v>69</v>
      </c>
      <c r="D1014" s="139">
        <v>1140254</v>
      </c>
      <c r="E1014" s="143" t="s">
        <v>413</v>
      </c>
      <c r="F1014" s="143">
        <v>4250</v>
      </c>
      <c r="G1014" s="139" t="s">
        <v>100</v>
      </c>
      <c r="H1014" s="139" t="s">
        <v>1045</v>
      </c>
      <c r="I1014" s="142" t="s">
        <v>75</v>
      </c>
      <c r="J1014" s="203" t="str">
        <f>+_xlfn.XLOOKUP(Tabla1[[#This Row],[COD. COLABORADOR]],'[1]Reg_PJ_IP (Bruto)'!$A:$A,'[1]Reg_PJ_IP (Bruto)'!$BL:$BL)</f>
        <v>ACREDITADA</v>
      </c>
    </row>
    <row r="1015" spans="1:10" x14ac:dyDescent="0.3">
      <c r="A1015" s="123" t="s">
        <v>51</v>
      </c>
      <c r="B1015" s="126">
        <v>45597</v>
      </c>
      <c r="C1015" s="139" t="s">
        <v>69</v>
      </c>
      <c r="D1015" s="139">
        <v>1140238</v>
      </c>
      <c r="E1015" s="139" t="s">
        <v>676</v>
      </c>
      <c r="F1015" s="139">
        <v>4400</v>
      </c>
      <c r="G1015" s="139" t="s">
        <v>1221</v>
      </c>
      <c r="H1015" s="139" t="s">
        <v>1066</v>
      </c>
      <c r="I1015" s="142" t="s">
        <v>74</v>
      </c>
      <c r="J1015" s="203" t="str">
        <f>+_xlfn.XLOOKUP(Tabla1[[#This Row],[COD. COLABORADOR]],'[1]Reg_PJ_IP (Bruto)'!$A:$A,'[1]Reg_PJ_IP (Bruto)'!$BL:$BL)</f>
        <v>ACREDITADA</v>
      </c>
    </row>
    <row r="1016" spans="1:10" x14ac:dyDescent="0.3">
      <c r="A1016" s="123" t="s">
        <v>51</v>
      </c>
      <c r="B1016" s="124">
        <v>45597</v>
      </c>
      <c r="C1016" s="139" t="s">
        <v>70</v>
      </c>
      <c r="D1016" s="139">
        <v>1140246</v>
      </c>
      <c r="E1016" s="143" t="s">
        <v>405</v>
      </c>
      <c r="F1016" s="143">
        <v>7614</v>
      </c>
      <c r="G1016" s="139" t="s">
        <v>1182</v>
      </c>
      <c r="H1016" s="139" t="s">
        <v>1047</v>
      </c>
      <c r="I1016" s="142" t="s">
        <v>75</v>
      </c>
      <c r="J1016" s="203" t="str">
        <f>+_xlfn.XLOOKUP(Tabla1[[#This Row],[COD. COLABORADOR]],'[1]Reg_PJ_IP (Bruto)'!$A:$A,'[1]Reg_PJ_IP (Bruto)'!$BL:$BL)</f>
        <v>ACREDITADA</v>
      </c>
    </row>
    <row r="1017" spans="1:10" x14ac:dyDescent="0.3">
      <c r="A1017" s="125" t="s">
        <v>51</v>
      </c>
      <c r="B1017" s="124">
        <v>45627</v>
      </c>
      <c r="C1017" s="139" t="s">
        <v>69</v>
      </c>
      <c r="D1017" s="139">
        <v>1140214</v>
      </c>
      <c r="E1017" s="143" t="s">
        <v>830</v>
      </c>
      <c r="F1017" s="143">
        <v>6979</v>
      </c>
      <c r="G1017" s="139" t="s">
        <v>1168</v>
      </c>
      <c r="H1017" s="139" t="s">
        <v>1051</v>
      </c>
      <c r="I1017" s="142" t="s">
        <v>75</v>
      </c>
      <c r="J1017" s="203" t="str">
        <f>+_xlfn.XLOOKUP(Tabla1[[#This Row],[COD. COLABORADOR]],'[1]Reg_PJ_IP (Bruto)'!$A:$A,'[1]Reg_PJ_IP (Bruto)'!$BL:$BL)</f>
        <v>ACREDITADA</v>
      </c>
    </row>
    <row r="1018" spans="1:10" x14ac:dyDescent="0.3">
      <c r="A1018" s="123" t="s">
        <v>51</v>
      </c>
      <c r="B1018" s="124">
        <v>45689</v>
      </c>
      <c r="C1018" s="139" t="s">
        <v>69</v>
      </c>
      <c r="D1018" s="139">
        <v>1140300</v>
      </c>
      <c r="E1018" s="143" t="s">
        <v>857</v>
      </c>
      <c r="F1018" s="143">
        <v>7614</v>
      </c>
      <c r="G1018" s="139" t="s">
        <v>1182</v>
      </c>
      <c r="H1018" s="139" t="s">
        <v>1060</v>
      </c>
      <c r="I1018" s="142" t="s">
        <v>74</v>
      </c>
      <c r="J1018" s="203" t="str">
        <f>+_xlfn.XLOOKUP(Tabla1[[#This Row],[COD. COLABORADOR]],'[1]Reg_PJ_IP (Bruto)'!$A:$A,'[1]Reg_PJ_IP (Bruto)'!$BL:$BL)</f>
        <v>ACREDITADA</v>
      </c>
    </row>
    <row r="1019" spans="1:10" x14ac:dyDescent="0.3">
      <c r="A1019" s="123" t="s">
        <v>51</v>
      </c>
      <c r="B1019" s="124">
        <v>45706</v>
      </c>
      <c r="C1019" s="139" t="s">
        <v>69</v>
      </c>
      <c r="D1019" s="139">
        <v>1140274</v>
      </c>
      <c r="E1019" s="143" t="s">
        <v>399</v>
      </c>
      <c r="F1019" s="143">
        <v>7700</v>
      </c>
      <c r="G1019" s="139" t="s">
        <v>130</v>
      </c>
      <c r="H1019" s="139" t="s">
        <v>1044</v>
      </c>
      <c r="I1019" s="142" t="s">
        <v>74</v>
      </c>
      <c r="J1019" s="203" t="str">
        <f>+_xlfn.XLOOKUP(Tabla1[[#This Row],[COD. COLABORADOR]],'[1]Reg_PJ_IP (Bruto)'!$A:$A,'[1]Reg_PJ_IP (Bruto)'!$BL:$BL)</f>
        <v>ACREDITADA</v>
      </c>
    </row>
    <row r="1020" spans="1:10" x14ac:dyDescent="0.3">
      <c r="A1020" s="123" t="s">
        <v>51</v>
      </c>
      <c r="B1020" s="126">
        <v>45734</v>
      </c>
      <c r="C1020" s="139" t="s">
        <v>69</v>
      </c>
      <c r="D1020" s="139">
        <v>1140285</v>
      </c>
      <c r="E1020" s="143" t="s">
        <v>1513</v>
      </c>
      <c r="F1020" s="139">
        <v>1800</v>
      </c>
      <c r="G1020" s="139" t="s">
        <v>1178</v>
      </c>
      <c r="H1020" s="139" t="s">
        <v>1060</v>
      </c>
      <c r="I1020" s="142" t="s">
        <v>74</v>
      </c>
      <c r="J1020" s="203" t="str">
        <f>+_xlfn.XLOOKUP(Tabla1[[#This Row],[COD. COLABORADOR]],'[1]Reg_PJ_IP (Bruto)'!$A:$A,'[1]Reg_PJ_IP (Bruto)'!$BL:$BL)</f>
        <v>ACREDITADA</v>
      </c>
    </row>
    <row r="1021" spans="1:10" x14ac:dyDescent="0.3">
      <c r="A1021" s="123" t="s">
        <v>51</v>
      </c>
      <c r="B1021" s="126">
        <v>45734</v>
      </c>
      <c r="C1021" s="139" t="s">
        <v>69</v>
      </c>
      <c r="D1021" s="139">
        <v>1140309</v>
      </c>
      <c r="E1021" s="143" t="s">
        <v>883</v>
      </c>
      <c r="F1021" s="139">
        <v>8013</v>
      </c>
      <c r="G1021" s="139" t="s">
        <v>126</v>
      </c>
      <c r="H1021" s="139" t="s">
        <v>1048</v>
      </c>
      <c r="I1021" s="142" t="s">
        <v>74</v>
      </c>
      <c r="J1021" s="203" t="str">
        <f>+_xlfn.XLOOKUP(Tabla1[[#This Row],[COD. COLABORADOR]],'[1]Reg_PJ_IP (Bruto)'!$A:$A,'[1]Reg_PJ_IP (Bruto)'!$BL:$BL)</f>
        <v>ACREDITADA</v>
      </c>
    </row>
    <row r="1022" spans="1:10" x14ac:dyDescent="0.3">
      <c r="A1022" s="123" t="s">
        <v>51</v>
      </c>
      <c r="B1022" s="126">
        <v>45778</v>
      </c>
      <c r="C1022" s="139" t="s">
        <v>70</v>
      </c>
      <c r="D1022" s="139">
        <v>1140287</v>
      </c>
      <c r="E1022" s="143" t="s">
        <v>956</v>
      </c>
      <c r="F1022" s="139">
        <v>1800</v>
      </c>
      <c r="G1022" s="139" t="s">
        <v>1178</v>
      </c>
      <c r="H1022" s="139" t="s">
        <v>1060</v>
      </c>
      <c r="I1022" s="142" t="s">
        <v>75</v>
      </c>
      <c r="J1022" s="203" t="str">
        <f>+_xlfn.XLOOKUP(Tabla1[[#This Row],[COD. COLABORADOR]],'[1]Reg_PJ_IP (Bruto)'!$A:$A,'[1]Reg_PJ_IP (Bruto)'!$BL:$BL)</f>
        <v>ACREDITADA</v>
      </c>
    </row>
    <row r="1023" spans="1:10" x14ac:dyDescent="0.3">
      <c r="A1023" s="123" t="s">
        <v>51</v>
      </c>
      <c r="B1023" s="124">
        <v>45809</v>
      </c>
      <c r="C1023" s="139" t="s">
        <v>71</v>
      </c>
      <c r="D1023" s="139">
        <v>1140267</v>
      </c>
      <c r="E1023" s="143" t="s">
        <v>1244</v>
      </c>
      <c r="F1023" s="141">
        <v>8013</v>
      </c>
      <c r="G1023" s="139" t="s">
        <v>126</v>
      </c>
      <c r="H1023" s="139" t="s">
        <v>1046</v>
      </c>
      <c r="I1023" s="142" t="s">
        <v>71</v>
      </c>
      <c r="J1023" s="203" t="str">
        <f>+_xlfn.XLOOKUP(Tabla1[[#This Row],[COD. COLABORADOR]],'[1]Reg_PJ_IP (Bruto)'!$A:$A,'[1]Reg_PJ_IP (Bruto)'!$BL:$BL)</f>
        <v>ACREDITADA</v>
      </c>
    </row>
    <row r="1024" spans="1:10" x14ac:dyDescent="0.3">
      <c r="A1024" s="123" t="s">
        <v>51</v>
      </c>
      <c r="B1024" s="124">
        <v>45860</v>
      </c>
      <c r="C1024" s="139" t="s">
        <v>69</v>
      </c>
      <c r="D1024" s="140">
        <v>1140207</v>
      </c>
      <c r="E1024" s="141" t="s">
        <v>400</v>
      </c>
      <c r="F1024" s="141">
        <v>4250</v>
      </c>
      <c r="G1024" s="140" t="s">
        <v>100</v>
      </c>
      <c r="H1024" s="139" t="s">
        <v>1047</v>
      </c>
      <c r="I1024" s="142" t="s">
        <v>75</v>
      </c>
      <c r="J1024" s="203" t="str">
        <f>+_xlfn.XLOOKUP(Tabla1[[#This Row],[COD. COLABORADOR]],'[1]Reg_PJ_IP (Bruto)'!$A:$A,'[1]Reg_PJ_IP (Bruto)'!$BL:$BL)</f>
        <v>ACREDITADA</v>
      </c>
    </row>
    <row r="1025" spans="1:10" x14ac:dyDescent="0.3">
      <c r="A1025" s="123" t="s">
        <v>51</v>
      </c>
      <c r="B1025" s="126">
        <v>45867</v>
      </c>
      <c r="C1025" s="139" t="s">
        <v>69</v>
      </c>
      <c r="D1025" s="140">
        <v>1140265</v>
      </c>
      <c r="E1025" s="140" t="s">
        <v>970</v>
      </c>
      <c r="F1025" s="140">
        <v>6999</v>
      </c>
      <c r="G1025" s="140" t="s">
        <v>407</v>
      </c>
      <c r="H1025" s="139" t="s">
        <v>1044</v>
      </c>
      <c r="I1025" s="142" t="s">
        <v>74</v>
      </c>
      <c r="J1025" s="203" t="str">
        <f>+_xlfn.XLOOKUP(Tabla1[[#This Row],[COD. COLABORADOR]],'[1]Reg_PJ_IP (Bruto)'!$A:$A,'[1]Reg_PJ_IP (Bruto)'!$BL:$BL)</f>
        <v>ACREDITADA</v>
      </c>
    </row>
    <row r="1026" spans="1:10" x14ac:dyDescent="0.3">
      <c r="A1026" s="123" t="s">
        <v>51</v>
      </c>
      <c r="B1026" s="126">
        <v>45881</v>
      </c>
      <c r="C1026" s="139" t="s">
        <v>68</v>
      </c>
      <c r="D1026" s="140">
        <v>1140289</v>
      </c>
      <c r="E1026" s="140" t="s">
        <v>1514</v>
      </c>
      <c r="F1026" s="140">
        <v>6979</v>
      </c>
      <c r="G1026" s="140" t="s">
        <v>1168</v>
      </c>
      <c r="H1026" s="139" t="s">
        <v>1051</v>
      </c>
      <c r="I1026" s="142" t="s">
        <v>74</v>
      </c>
      <c r="J1026" s="203" t="str">
        <f>+_xlfn.XLOOKUP(Tabla1[[#This Row],[COD. COLABORADOR]],'[1]Reg_PJ_IP (Bruto)'!$A:$A,'[1]Reg_PJ_IP (Bruto)'!$BL:$BL)</f>
        <v>ACREDITADA</v>
      </c>
    </row>
    <row r="1027" spans="1:10" x14ac:dyDescent="0.3">
      <c r="A1027" s="123" t="s">
        <v>51</v>
      </c>
      <c r="B1027" s="126">
        <v>45881</v>
      </c>
      <c r="C1027" s="139" t="s">
        <v>69</v>
      </c>
      <c r="D1027" s="140">
        <v>1140292</v>
      </c>
      <c r="E1027" s="143" t="s">
        <v>408</v>
      </c>
      <c r="F1027" s="140">
        <v>7158</v>
      </c>
      <c r="G1027" s="140" t="s">
        <v>1243</v>
      </c>
      <c r="H1027" s="139" t="s">
        <v>1064</v>
      </c>
      <c r="I1027" s="142" t="s">
        <v>74</v>
      </c>
      <c r="J1027" s="203" t="str">
        <f>+_xlfn.XLOOKUP(Tabla1[[#This Row],[COD. COLABORADOR]],'[1]Reg_PJ_IP (Bruto)'!$A:$A,'[1]Reg_PJ_IP (Bruto)'!$BL:$BL)</f>
        <v>ACREDITADA</v>
      </c>
    </row>
    <row r="1028" spans="1:10" x14ac:dyDescent="0.3">
      <c r="A1028" s="123" t="s">
        <v>51</v>
      </c>
      <c r="B1028" s="124">
        <v>45912</v>
      </c>
      <c r="C1028" s="139" t="s">
        <v>69</v>
      </c>
      <c r="D1028" s="140">
        <v>1140298</v>
      </c>
      <c r="E1028" s="141" t="s">
        <v>1013</v>
      </c>
      <c r="F1028" s="141">
        <v>4250</v>
      </c>
      <c r="G1028" s="140" t="s">
        <v>100</v>
      </c>
      <c r="H1028" s="139" t="s">
        <v>1060</v>
      </c>
      <c r="I1028" s="142" t="s">
        <v>75</v>
      </c>
      <c r="J1028" s="203" t="str">
        <f>+_xlfn.XLOOKUP(Tabla1[[#This Row],[COD. COLABORADOR]],'[1]Reg_PJ_IP (Bruto)'!$A:$A,'[1]Reg_PJ_IP (Bruto)'!$BL:$BL)</f>
        <v>ACREDITADA</v>
      </c>
    </row>
    <row r="1029" spans="1:10" x14ac:dyDescent="0.3">
      <c r="A1029" s="125" t="s">
        <v>51</v>
      </c>
      <c r="B1029" s="124">
        <v>45942</v>
      </c>
      <c r="C1029" s="139" t="s">
        <v>69</v>
      </c>
      <c r="D1029" s="139">
        <v>1140304</v>
      </c>
      <c r="E1029" s="143" t="s">
        <v>1245</v>
      </c>
      <c r="F1029" s="143">
        <v>7646</v>
      </c>
      <c r="G1029" s="139" t="s">
        <v>1216</v>
      </c>
      <c r="H1029" s="139" t="s">
        <v>1059</v>
      </c>
      <c r="I1029" s="142" t="s">
        <v>74</v>
      </c>
      <c r="J1029" s="203" t="str">
        <f>+_xlfn.XLOOKUP(Tabla1[[#This Row],[COD. COLABORADOR]],'[1]Reg_PJ_IP (Bruto)'!$A:$A,'[1]Reg_PJ_IP (Bruto)'!$BL:$BL)</f>
        <v>ACREDITADA</v>
      </c>
    </row>
    <row r="1030" spans="1:10" x14ac:dyDescent="0.3">
      <c r="A1030" s="125" t="s">
        <v>51</v>
      </c>
      <c r="B1030" s="124">
        <v>45973</v>
      </c>
      <c r="C1030" s="139" t="s">
        <v>69</v>
      </c>
      <c r="D1030" s="139">
        <v>1140267</v>
      </c>
      <c r="E1030" s="143" t="s">
        <v>1244</v>
      </c>
      <c r="F1030" s="143">
        <v>8013</v>
      </c>
      <c r="G1030" s="139" t="s">
        <v>126</v>
      </c>
      <c r="H1030" s="139" t="s">
        <v>1046</v>
      </c>
      <c r="I1030" s="142" t="s">
        <v>74</v>
      </c>
      <c r="J1030" s="203" t="str">
        <f>+_xlfn.XLOOKUP(Tabla1[[#This Row],[COD. COLABORADOR]],'[1]Reg_PJ_IP (Bruto)'!$A:$A,'[1]Reg_PJ_IP (Bruto)'!$BL:$BL)</f>
        <v>ACREDITADA</v>
      </c>
    </row>
    <row r="1031" spans="1:10" x14ac:dyDescent="0.3">
      <c r="A1031" s="123" t="s">
        <v>51</v>
      </c>
      <c r="B1031" s="126">
        <v>45973</v>
      </c>
      <c r="C1031" s="139" t="s">
        <v>69</v>
      </c>
      <c r="D1031" s="139">
        <v>1140283</v>
      </c>
      <c r="E1031" s="143" t="s">
        <v>1074</v>
      </c>
      <c r="F1031" s="139">
        <v>4250</v>
      </c>
      <c r="G1031" s="139" t="s">
        <v>100</v>
      </c>
      <c r="H1031" s="139" t="s">
        <v>1060</v>
      </c>
      <c r="I1031" s="142" t="s">
        <v>75</v>
      </c>
      <c r="J1031" s="203" t="str">
        <f>+_xlfn.XLOOKUP(Tabla1[[#This Row],[COD. COLABORADOR]],'[1]Reg_PJ_IP (Bruto)'!$A:$A,'[1]Reg_PJ_IP (Bruto)'!$BL:$BL)</f>
        <v>ACREDITADA</v>
      </c>
    </row>
    <row r="1032" spans="1:10" x14ac:dyDescent="0.3">
      <c r="A1032" s="125" t="s">
        <v>51</v>
      </c>
      <c r="B1032" s="124">
        <v>45973</v>
      </c>
      <c r="C1032" s="139" t="s">
        <v>71</v>
      </c>
      <c r="D1032" s="139">
        <v>1140238</v>
      </c>
      <c r="E1032" s="143" t="s">
        <v>676</v>
      </c>
      <c r="F1032" s="143">
        <v>4400</v>
      </c>
      <c r="G1032" s="139" t="s">
        <v>1221</v>
      </c>
      <c r="H1032" s="139" t="s">
        <v>1066</v>
      </c>
      <c r="I1032" s="142" t="s">
        <v>71</v>
      </c>
      <c r="J1032" s="203" t="str">
        <f>+_xlfn.XLOOKUP(Tabla1[[#This Row],[COD. COLABORADOR]],'[1]Reg_PJ_IP (Bruto)'!$A:$A,'[1]Reg_PJ_IP (Bruto)'!$BL:$BL)</f>
        <v>ACREDITADA</v>
      </c>
    </row>
    <row r="1033" spans="1:10" x14ac:dyDescent="0.3">
      <c r="A1033" s="123" t="s">
        <v>51</v>
      </c>
      <c r="B1033" s="124">
        <v>45996</v>
      </c>
      <c r="C1033" s="139" t="s">
        <v>70</v>
      </c>
      <c r="D1033" s="139">
        <v>1140270</v>
      </c>
      <c r="E1033" s="143" t="s">
        <v>1246</v>
      </c>
      <c r="F1033" s="143">
        <v>8013</v>
      </c>
      <c r="G1033" s="139" t="s">
        <v>126</v>
      </c>
      <c r="H1033" s="139" t="s">
        <v>1046</v>
      </c>
      <c r="I1033" s="142" t="s">
        <v>74</v>
      </c>
      <c r="J1033" s="203" t="str">
        <f>+_xlfn.XLOOKUP(Tabla1[[#This Row],[COD. COLABORADOR]],'[1]Reg_PJ_IP (Bruto)'!$A:$A,'[1]Reg_PJ_IP (Bruto)'!$BL:$BL)</f>
        <v>ACREDITADA</v>
      </c>
    </row>
    <row r="1034" spans="1:10" x14ac:dyDescent="0.3">
      <c r="A1034" s="123" t="s">
        <v>51</v>
      </c>
      <c r="B1034" s="124">
        <v>45996</v>
      </c>
      <c r="C1034" s="139" t="s">
        <v>69</v>
      </c>
      <c r="D1034" s="139">
        <v>1140290</v>
      </c>
      <c r="E1034" s="143" t="s">
        <v>1247</v>
      </c>
      <c r="F1034" s="143">
        <v>6979</v>
      </c>
      <c r="G1034" s="139" t="s">
        <v>1168</v>
      </c>
      <c r="H1034" s="139" t="s">
        <v>1051</v>
      </c>
      <c r="I1034" s="142" t="s">
        <v>74</v>
      </c>
      <c r="J1034" s="203" t="str">
        <f>+_xlfn.XLOOKUP(Tabla1[[#This Row],[COD. COLABORADOR]],'[1]Reg_PJ_IP (Bruto)'!$A:$A,'[1]Reg_PJ_IP (Bruto)'!$BL:$BL)</f>
        <v>ACREDITADA</v>
      </c>
    </row>
    <row r="1035" spans="1:10" x14ac:dyDescent="0.3">
      <c r="A1035" s="125" t="s">
        <v>51</v>
      </c>
      <c r="B1035" s="124">
        <v>46023</v>
      </c>
      <c r="C1035" s="139" t="s">
        <v>68</v>
      </c>
      <c r="D1035" s="140">
        <v>1140267</v>
      </c>
      <c r="E1035" s="141" t="s">
        <v>1244</v>
      </c>
      <c r="F1035" s="141">
        <v>8013</v>
      </c>
      <c r="G1035" s="140" t="s">
        <v>126</v>
      </c>
      <c r="H1035" s="139" t="s">
        <v>1046</v>
      </c>
      <c r="I1035" s="142" t="s">
        <v>74</v>
      </c>
      <c r="J1035" s="203" t="str">
        <f>+_xlfn.XLOOKUP(Tabla1[[#This Row],[COD. COLABORADOR]],'[1]Reg_PJ_IP (Bruto)'!$A:$A,'[1]Reg_PJ_IP (Bruto)'!$BL:$BL)</f>
        <v>ACREDITADA</v>
      </c>
    </row>
    <row r="1036" spans="1:10" x14ac:dyDescent="0.3">
      <c r="A1036" s="125" t="s">
        <v>51</v>
      </c>
      <c r="B1036" s="124">
        <v>46023</v>
      </c>
      <c r="C1036" s="139" t="s">
        <v>69</v>
      </c>
      <c r="D1036" s="139">
        <v>1140312</v>
      </c>
      <c r="E1036" s="143" t="s">
        <v>1128</v>
      </c>
      <c r="F1036" s="143">
        <v>8046</v>
      </c>
      <c r="G1036" s="139" t="s">
        <v>1239</v>
      </c>
      <c r="H1036" s="139" t="s">
        <v>1046</v>
      </c>
      <c r="I1036" s="142" t="s">
        <v>74</v>
      </c>
      <c r="J1036" s="203" t="str">
        <f>+_xlfn.XLOOKUP(Tabla1[[#This Row],[COD. COLABORADOR]],'[1]Reg_PJ_IP (Bruto)'!$A:$A,'[1]Reg_PJ_IP (Bruto)'!$BL:$BL)</f>
        <v>ACREDITADA</v>
      </c>
    </row>
    <row r="1037" spans="1:10" x14ac:dyDescent="0.3">
      <c r="A1037" s="123" t="s">
        <v>51</v>
      </c>
      <c r="B1037" s="126">
        <v>46054</v>
      </c>
      <c r="C1037" s="139" t="s">
        <v>71</v>
      </c>
      <c r="D1037" s="140">
        <v>1140225</v>
      </c>
      <c r="E1037" s="143" t="s">
        <v>397</v>
      </c>
      <c r="F1037" s="140">
        <v>6968</v>
      </c>
      <c r="G1037" s="140" t="s">
        <v>398</v>
      </c>
      <c r="H1037" s="139" t="s">
        <v>1046</v>
      </c>
      <c r="I1037" s="142" t="s">
        <v>71</v>
      </c>
      <c r="J1037" s="203" t="str">
        <f>+_xlfn.XLOOKUP(Tabla1[[#This Row],[COD. COLABORADOR]],'[1]Reg_PJ_IP (Bruto)'!$A:$A,'[1]Reg_PJ_IP (Bruto)'!$BL:$BL)</f>
        <v>ACREDITADA</v>
      </c>
    </row>
    <row r="1038" spans="1:10" x14ac:dyDescent="0.3">
      <c r="A1038" s="123" t="s">
        <v>51</v>
      </c>
      <c r="B1038" s="126">
        <v>46073</v>
      </c>
      <c r="C1038" s="139" t="s">
        <v>71</v>
      </c>
      <c r="D1038" s="139">
        <v>1140270</v>
      </c>
      <c r="E1038" s="143" t="s">
        <v>1246</v>
      </c>
      <c r="F1038" s="139">
        <v>8013</v>
      </c>
      <c r="G1038" s="139" t="s">
        <v>126</v>
      </c>
      <c r="H1038" s="139" t="s">
        <v>1046</v>
      </c>
      <c r="I1038" s="142" t="s">
        <v>71</v>
      </c>
      <c r="J1038" s="203" t="str">
        <f>+_xlfn.XLOOKUP(Tabla1[[#This Row],[COD. COLABORADOR]],'[1]Reg_PJ_IP (Bruto)'!$A:$A,'[1]Reg_PJ_IP (Bruto)'!$BL:$BL)</f>
        <v>ACREDITADA</v>
      </c>
    </row>
    <row r="1039" spans="1:10" x14ac:dyDescent="0.3">
      <c r="A1039" s="123" t="s">
        <v>51</v>
      </c>
      <c r="B1039" s="126">
        <v>46073</v>
      </c>
      <c r="C1039" s="139" t="s">
        <v>71</v>
      </c>
      <c r="D1039" s="139">
        <v>1140267</v>
      </c>
      <c r="E1039" s="143" t="s">
        <v>1244</v>
      </c>
      <c r="F1039" s="139">
        <v>8013</v>
      </c>
      <c r="G1039" s="139" t="s">
        <v>126</v>
      </c>
      <c r="H1039" s="139" t="s">
        <v>1046</v>
      </c>
      <c r="I1039" s="142" t="s">
        <v>71</v>
      </c>
      <c r="J1039" s="203" t="str">
        <f>+_xlfn.XLOOKUP(Tabla1[[#This Row],[COD. COLABORADOR]],'[1]Reg_PJ_IP (Bruto)'!$A:$A,'[1]Reg_PJ_IP (Bruto)'!$BL:$BL)</f>
        <v>ACREDITADA</v>
      </c>
    </row>
    <row r="1040" spans="1:10" x14ac:dyDescent="0.3">
      <c r="A1040" s="123" t="s">
        <v>51</v>
      </c>
      <c r="B1040" s="126">
        <v>46073</v>
      </c>
      <c r="C1040" s="139" t="s">
        <v>71</v>
      </c>
      <c r="D1040" s="139">
        <v>1140309</v>
      </c>
      <c r="E1040" s="139" t="s">
        <v>883</v>
      </c>
      <c r="F1040" s="143">
        <v>8013</v>
      </c>
      <c r="G1040" s="143" t="s">
        <v>126</v>
      </c>
      <c r="H1040" s="139" t="s">
        <v>1048</v>
      </c>
      <c r="I1040" s="142" t="s">
        <v>71</v>
      </c>
      <c r="J1040" s="203" t="str">
        <f>+_xlfn.XLOOKUP(Tabla1[[#This Row],[COD. COLABORADOR]],'[1]Reg_PJ_IP (Bruto)'!$A:$A,'[1]Reg_PJ_IP (Bruto)'!$BL:$BL)</f>
        <v>ACREDITADA</v>
      </c>
    </row>
    <row r="1041" spans="1:10" x14ac:dyDescent="0.3">
      <c r="A1041" s="123" t="s">
        <v>51</v>
      </c>
      <c r="B1041" s="124">
        <v>46079</v>
      </c>
      <c r="C1041" s="139" t="s">
        <v>71</v>
      </c>
      <c r="D1041" s="140">
        <v>1140274</v>
      </c>
      <c r="E1041" s="143" t="s">
        <v>399</v>
      </c>
      <c r="F1041" s="141">
        <v>7700</v>
      </c>
      <c r="G1041" s="140" t="s">
        <v>130</v>
      </c>
      <c r="H1041" s="140" t="s">
        <v>1044</v>
      </c>
      <c r="I1041" s="142" t="s">
        <v>71</v>
      </c>
      <c r="J1041" s="203" t="str">
        <f>+_xlfn.XLOOKUP(Tabla1[[#This Row],[COD. COLABORADOR]],'[1]Reg_PJ_IP (Bruto)'!$A:$A,'[1]Reg_PJ_IP (Bruto)'!$BL:$BL)</f>
        <v>ACREDITADA</v>
      </c>
    </row>
    <row r="1042" spans="1:10" x14ac:dyDescent="0.3">
      <c r="A1042" s="123" t="s">
        <v>51</v>
      </c>
      <c r="B1042" s="124">
        <v>46079</v>
      </c>
      <c r="C1042" s="139" t="s">
        <v>71</v>
      </c>
      <c r="D1042" s="139">
        <v>1140335</v>
      </c>
      <c r="E1042" s="143" t="s">
        <v>1515</v>
      </c>
      <c r="F1042" s="143">
        <v>7614</v>
      </c>
      <c r="G1042" s="139" t="s">
        <v>1182</v>
      </c>
      <c r="H1042" s="139" t="s">
        <v>1047</v>
      </c>
      <c r="I1042" s="142" t="s">
        <v>71</v>
      </c>
      <c r="J1042" s="203" t="str">
        <f>+_xlfn.XLOOKUP(Tabla1[[#This Row],[COD. COLABORADOR]],'[1]Reg_PJ_IP (Bruto)'!$A:$A,'[1]Reg_PJ_IP (Bruto)'!$BL:$BL)</f>
        <v>ACREDITADA</v>
      </c>
    </row>
    <row r="1043" spans="1:10" x14ac:dyDescent="0.3">
      <c r="A1043" s="123" t="s">
        <v>51</v>
      </c>
      <c r="B1043" s="124">
        <v>46127</v>
      </c>
      <c r="C1043" s="139" t="s">
        <v>68</v>
      </c>
      <c r="D1043" s="139">
        <v>1140225</v>
      </c>
      <c r="E1043" s="143" t="s">
        <v>397</v>
      </c>
      <c r="F1043" s="143">
        <v>6968</v>
      </c>
      <c r="G1043" s="139" t="s">
        <v>398</v>
      </c>
      <c r="H1043" s="139" t="s">
        <v>1046</v>
      </c>
      <c r="I1043" s="142" t="s">
        <v>74</v>
      </c>
      <c r="J1043" s="203" t="str">
        <f>+_xlfn.XLOOKUP(Tabla1[[#This Row],[COD. COLABORADOR]],'[1]Reg_PJ_IP (Bruto)'!$A:$A,'[1]Reg_PJ_IP (Bruto)'!$BL:$BL)</f>
        <v>ACREDITADA</v>
      </c>
    </row>
    <row r="1044" spans="1:10" x14ac:dyDescent="0.3">
      <c r="A1044" s="123" t="s">
        <v>51</v>
      </c>
      <c r="B1044" s="124">
        <v>46139</v>
      </c>
      <c r="C1044" s="139" t="s">
        <v>70</v>
      </c>
      <c r="D1044" s="139">
        <v>1140225</v>
      </c>
      <c r="E1044" s="143" t="s">
        <v>397</v>
      </c>
      <c r="F1044" s="143">
        <v>6968</v>
      </c>
      <c r="G1044" s="139" t="s">
        <v>398</v>
      </c>
      <c r="H1044" s="139" t="s">
        <v>1046</v>
      </c>
      <c r="I1044" s="142" t="s">
        <v>876</v>
      </c>
      <c r="J1044" s="203" t="str">
        <f>+_xlfn.XLOOKUP(Tabla1[[#This Row],[COD. COLABORADOR]],'[1]Reg_PJ_IP (Bruto)'!$A:$A,'[1]Reg_PJ_IP (Bruto)'!$BL:$BL)</f>
        <v>ACREDITADA</v>
      </c>
    </row>
    <row r="1045" spans="1:10" x14ac:dyDescent="0.3">
      <c r="A1045" s="123" t="s">
        <v>51</v>
      </c>
      <c r="B1045" s="133">
        <v>46174</v>
      </c>
      <c r="C1045" s="139" t="s">
        <v>71</v>
      </c>
      <c r="D1045" s="143">
        <v>1140267</v>
      </c>
      <c r="E1045" s="143" t="s">
        <v>1244</v>
      </c>
      <c r="F1045" s="143">
        <v>8013</v>
      </c>
      <c r="G1045" s="143" t="s">
        <v>126</v>
      </c>
      <c r="H1045" s="143" t="s">
        <v>1046</v>
      </c>
      <c r="I1045" s="142" t="s">
        <v>71</v>
      </c>
      <c r="J1045" s="203" t="str">
        <f>+_xlfn.XLOOKUP(Tabla1[[#This Row],[COD. COLABORADOR]],'[1]Reg_PJ_IP (Bruto)'!$A:$A,'[1]Reg_PJ_IP (Bruto)'!$BL:$BL)</f>
        <v>ACREDITADA</v>
      </c>
    </row>
    <row r="1046" spans="1:10" x14ac:dyDescent="0.3">
      <c r="A1046" s="123" t="s">
        <v>51</v>
      </c>
      <c r="B1046" s="124">
        <v>46175</v>
      </c>
      <c r="C1046" s="139" t="s">
        <v>69</v>
      </c>
      <c r="D1046" s="139">
        <v>1140214</v>
      </c>
      <c r="E1046" s="143" t="s">
        <v>830</v>
      </c>
      <c r="F1046" s="143">
        <v>6979</v>
      </c>
      <c r="G1046" s="139" t="s">
        <v>1168</v>
      </c>
      <c r="H1046" s="139" t="s">
        <v>1051</v>
      </c>
      <c r="I1046" s="142" t="s">
        <v>74</v>
      </c>
      <c r="J1046" s="203" t="str">
        <f>+_xlfn.XLOOKUP(Tabla1[[#This Row],[COD. COLABORADOR]],'[1]Reg_PJ_IP (Bruto)'!$A:$A,'[1]Reg_PJ_IP (Bruto)'!$BL:$BL)</f>
        <v>ACREDITADA</v>
      </c>
    </row>
    <row r="1047" spans="1:10" x14ac:dyDescent="0.3">
      <c r="A1047" s="123" t="s">
        <v>51</v>
      </c>
      <c r="B1047" s="124">
        <v>46191</v>
      </c>
      <c r="C1047" s="139" t="s">
        <v>71</v>
      </c>
      <c r="D1047" s="139">
        <v>1140325</v>
      </c>
      <c r="E1047" s="143" t="s">
        <v>401</v>
      </c>
      <c r="F1047" s="143">
        <v>7765</v>
      </c>
      <c r="G1047" s="139" t="s">
        <v>116</v>
      </c>
      <c r="H1047" s="139" t="s">
        <v>1046</v>
      </c>
      <c r="I1047" s="142" t="s">
        <v>71</v>
      </c>
      <c r="J1047" s="203" t="str">
        <f>+_xlfn.XLOOKUP(Tabla1[[#This Row],[COD. COLABORADOR]],'[1]Reg_PJ_IP (Bruto)'!$A:$A,'[1]Reg_PJ_IP (Bruto)'!$BL:$BL)</f>
        <v>ACREDITADA</v>
      </c>
    </row>
    <row r="1048" spans="1:10" x14ac:dyDescent="0.3">
      <c r="A1048" s="123" t="s">
        <v>51</v>
      </c>
      <c r="B1048" s="124">
        <v>46195</v>
      </c>
      <c r="C1048" s="139" t="s">
        <v>69</v>
      </c>
      <c r="D1048" s="139">
        <v>1140215</v>
      </c>
      <c r="E1048" s="143" t="s">
        <v>411</v>
      </c>
      <c r="F1048" s="143">
        <v>6979</v>
      </c>
      <c r="G1048" s="139" t="s">
        <v>1168</v>
      </c>
      <c r="H1048" s="139" t="s">
        <v>1051</v>
      </c>
      <c r="I1048" s="142" t="s">
        <v>1426</v>
      </c>
      <c r="J1048" s="203" t="str">
        <f>+_xlfn.XLOOKUP(Tabla1[[#This Row],[COD. COLABORADOR]],'[1]Reg_PJ_IP (Bruto)'!$A:$A,'[1]Reg_PJ_IP (Bruto)'!$BL:$BL)</f>
        <v>ACREDITADA</v>
      </c>
    </row>
    <row r="1049" spans="1:10" x14ac:dyDescent="0.3">
      <c r="A1049" s="125" t="s">
        <v>52</v>
      </c>
      <c r="B1049" s="124">
        <v>44593</v>
      </c>
      <c r="C1049" s="139" t="s">
        <v>66</v>
      </c>
      <c r="D1049" s="139">
        <v>1120192</v>
      </c>
      <c r="E1049" s="143" t="s">
        <v>414</v>
      </c>
      <c r="F1049" s="143">
        <v>6864</v>
      </c>
      <c r="G1049" s="139" t="s">
        <v>415</v>
      </c>
      <c r="H1049" s="139" t="s">
        <v>1047</v>
      </c>
      <c r="I1049" s="142" t="s">
        <v>75</v>
      </c>
      <c r="J1049" s="203" t="str">
        <f>+_xlfn.XLOOKUP(Tabla1[[#This Row],[COD. COLABORADOR]],'[1]Reg_PJ_IP (Bruto)'!$A:$A,'[1]Reg_PJ_IP (Bruto)'!$BL:$BL)</f>
        <v>ACREDITADA</v>
      </c>
    </row>
    <row r="1050" spans="1:10" x14ac:dyDescent="0.3">
      <c r="A1050" s="125" t="s">
        <v>52</v>
      </c>
      <c r="B1050" s="124">
        <v>44621</v>
      </c>
      <c r="C1050" s="139" t="s">
        <v>66</v>
      </c>
      <c r="D1050" s="139">
        <v>1120197</v>
      </c>
      <c r="E1050" s="143" t="s">
        <v>416</v>
      </c>
      <c r="F1050" s="143">
        <v>7163</v>
      </c>
      <c r="G1050" s="139" t="s">
        <v>417</v>
      </c>
      <c r="H1050" s="139" t="s">
        <v>1052</v>
      </c>
      <c r="I1050" s="142" t="s">
        <v>75</v>
      </c>
      <c r="J1050" s="203" t="str">
        <f>+_xlfn.XLOOKUP(Tabla1[[#This Row],[COD. COLABORADOR]],'[1]Reg_PJ_IP (Bruto)'!$A:$A,'[1]Reg_PJ_IP (Bruto)'!$BL:$BL)</f>
        <v>ACREDITADA</v>
      </c>
    </row>
    <row r="1051" spans="1:10" x14ac:dyDescent="0.3">
      <c r="A1051" s="125" t="s">
        <v>52</v>
      </c>
      <c r="B1051" s="128">
        <v>44621</v>
      </c>
      <c r="C1051" s="139" t="s">
        <v>66</v>
      </c>
      <c r="D1051" s="139">
        <v>1120170</v>
      </c>
      <c r="E1051" s="143" t="s">
        <v>424</v>
      </c>
      <c r="F1051" s="143">
        <v>2450</v>
      </c>
      <c r="G1051" s="139" t="s">
        <v>1212</v>
      </c>
      <c r="H1051" s="139" t="s">
        <v>1045</v>
      </c>
      <c r="I1051" s="142" t="s">
        <v>74</v>
      </c>
      <c r="J1051" s="203" t="str">
        <f>+_xlfn.XLOOKUP(Tabla1[[#This Row],[COD. COLABORADOR]],'[1]Reg_PJ_IP (Bruto)'!$A:$A,'[1]Reg_PJ_IP (Bruto)'!$BL:$BL)</f>
        <v>ACREDITADA</v>
      </c>
    </row>
    <row r="1052" spans="1:10" x14ac:dyDescent="0.3">
      <c r="A1052" s="125" t="s">
        <v>52</v>
      </c>
      <c r="B1052" s="124">
        <v>44652</v>
      </c>
      <c r="C1052" s="139" t="s">
        <v>66</v>
      </c>
      <c r="D1052" s="139">
        <v>1120195</v>
      </c>
      <c r="E1052" s="143" t="s">
        <v>99</v>
      </c>
      <c r="F1052" s="143">
        <v>4250</v>
      </c>
      <c r="G1052" s="139" t="s">
        <v>100</v>
      </c>
      <c r="H1052" s="139" t="s">
        <v>1044</v>
      </c>
      <c r="I1052" s="142" t="s">
        <v>74</v>
      </c>
      <c r="J1052" s="203" t="str">
        <f>+_xlfn.XLOOKUP(Tabla1[[#This Row],[COD. COLABORADOR]],'[1]Reg_PJ_IP (Bruto)'!$A:$A,'[1]Reg_PJ_IP (Bruto)'!$BL:$BL)</f>
        <v>ACREDITADA</v>
      </c>
    </row>
    <row r="1053" spans="1:10" x14ac:dyDescent="0.3">
      <c r="A1053" s="123" t="s">
        <v>52</v>
      </c>
      <c r="B1053" s="124">
        <v>44682</v>
      </c>
      <c r="C1053" s="139" t="s">
        <v>66</v>
      </c>
      <c r="D1053" s="139">
        <v>1120209</v>
      </c>
      <c r="E1053" s="143" t="s">
        <v>196</v>
      </c>
      <c r="F1053" s="143">
        <v>4250</v>
      </c>
      <c r="G1053" s="139" t="s">
        <v>100</v>
      </c>
      <c r="H1053" s="139" t="s">
        <v>1047</v>
      </c>
      <c r="I1053" s="142" t="s">
        <v>75</v>
      </c>
      <c r="J1053" s="203" t="str">
        <f>+_xlfn.XLOOKUP(Tabla1[[#This Row],[COD. COLABORADOR]],'[1]Reg_PJ_IP (Bruto)'!$A:$A,'[1]Reg_PJ_IP (Bruto)'!$BL:$BL)</f>
        <v>ACREDITADA</v>
      </c>
    </row>
    <row r="1054" spans="1:10" x14ac:dyDescent="0.3">
      <c r="A1054" s="123" t="s">
        <v>52</v>
      </c>
      <c r="B1054" s="124">
        <v>44682</v>
      </c>
      <c r="C1054" s="139" t="s">
        <v>66</v>
      </c>
      <c r="D1054" s="139">
        <v>1120181</v>
      </c>
      <c r="E1054" s="143" t="s">
        <v>418</v>
      </c>
      <c r="F1054" s="143">
        <v>7683</v>
      </c>
      <c r="G1054" s="139" t="s">
        <v>92</v>
      </c>
      <c r="H1054" s="139" t="s">
        <v>1057</v>
      </c>
      <c r="I1054" s="142" t="s">
        <v>75</v>
      </c>
      <c r="J1054" s="203" t="str">
        <f>+_xlfn.XLOOKUP(Tabla1[[#This Row],[COD. COLABORADOR]],'[1]Reg_PJ_IP (Bruto)'!$A:$A,'[1]Reg_PJ_IP (Bruto)'!$BL:$BL)</f>
        <v>ACREDITADA</v>
      </c>
    </row>
    <row r="1055" spans="1:10" x14ac:dyDescent="0.3">
      <c r="A1055" s="123" t="s">
        <v>52</v>
      </c>
      <c r="B1055" s="126">
        <v>44713</v>
      </c>
      <c r="C1055" s="139" t="s">
        <v>67</v>
      </c>
      <c r="D1055" s="140">
        <v>1120177</v>
      </c>
      <c r="E1055" s="139" t="s">
        <v>422</v>
      </c>
      <c r="F1055" s="140">
        <v>7510</v>
      </c>
      <c r="G1055" s="199" t="s">
        <v>1223</v>
      </c>
      <c r="H1055" s="139" t="s">
        <v>1045</v>
      </c>
      <c r="I1055" s="142" t="s">
        <v>75</v>
      </c>
      <c r="J1055" s="203" t="str">
        <f>+_xlfn.XLOOKUP(Tabla1[[#This Row],[COD. COLABORADOR]],'[1]Reg_PJ_IP (Bruto)'!$A:$A,'[1]Reg_PJ_IP (Bruto)'!$BL:$BL)</f>
        <v>ACREDITADA</v>
      </c>
    </row>
    <row r="1056" spans="1:10" x14ac:dyDescent="0.3">
      <c r="A1056" s="123" t="s">
        <v>52</v>
      </c>
      <c r="B1056" s="126">
        <v>44713</v>
      </c>
      <c r="C1056" s="139" t="s">
        <v>66</v>
      </c>
      <c r="D1056" s="140">
        <v>1120198</v>
      </c>
      <c r="E1056" s="143" t="s">
        <v>420</v>
      </c>
      <c r="F1056" s="140">
        <v>6864</v>
      </c>
      <c r="G1056" s="140" t="s">
        <v>415</v>
      </c>
      <c r="H1056" s="139" t="s">
        <v>1051</v>
      </c>
      <c r="I1056" s="142" t="s">
        <v>75</v>
      </c>
      <c r="J1056" s="203" t="str">
        <f>+_xlfn.XLOOKUP(Tabla1[[#This Row],[COD. COLABORADOR]],'[1]Reg_PJ_IP (Bruto)'!$A:$A,'[1]Reg_PJ_IP (Bruto)'!$BL:$BL)</f>
        <v>ACREDITADA</v>
      </c>
    </row>
    <row r="1057" spans="1:10" x14ac:dyDescent="0.3">
      <c r="A1057" s="123" t="s">
        <v>52</v>
      </c>
      <c r="B1057" s="133">
        <v>44713</v>
      </c>
      <c r="C1057" s="139" t="s">
        <v>66</v>
      </c>
      <c r="D1057" s="141">
        <v>1120201</v>
      </c>
      <c r="E1057" s="143" t="s">
        <v>421</v>
      </c>
      <c r="F1057" s="141">
        <v>7163</v>
      </c>
      <c r="G1057" s="141" t="s">
        <v>417</v>
      </c>
      <c r="H1057" s="143" t="s">
        <v>1049</v>
      </c>
      <c r="I1057" s="142" t="s">
        <v>75</v>
      </c>
      <c r="J1057" s="203" t="str">
        <f>+_xlfn.XLOOKUP(Tabla1[[#This Row],[COD. COLABORADOR]],'[1]Reg_PJ_IP (Bruto)'!$A:$A,'[1]Reg_PJ_IP (Bruto)'!$BL:$BL)</f>
        <v>ACREDITADA</v>
      </c>
    </row>
    <row r="1058" spans="1:10" x14ac:dyDescent="0.3">
      <c r="A1058" s="123" t="s">
        <v>52</v>
      </c>
      <c r="B1058" s="124">
        <v>44713</v>
      </c>
      <c r="C1058" s="139" t="s">
        <v>66</v>
      </c>
      <c r="D1058" s="140">
        <v>1120161</v>
      </c>
      <c r="E1058" s="143" t="s">
        <v>419</v>
      </c>
      <c r="F1058" s="141">
        <v>6570</v>
      </c>
      <c r="G1058" s="140" t="s">
        <v>1445</v>
      </c>
      <c r="H1058" s="139" t="s">
        <v>1053</v>
      </c>
      <c r="I1058" s="142" t="s">
        <v>75</v>
      </c>
      <c r="J1058" s="203" t="str">
        <f>+_xlfn.XLOOKUP(Tabla1[[#This Row],[COD. COLABORADOR]],'[1]Reg_PJ_IP (Bruto)'!$A:$A,'[1]Reg_PJ_IP (Bruto)'!$BL:$BL)</f>
        <v>ACREDITADA</v>
      </c>
    </row>
    <row r="1059" spans="1:10" x14ac:dyDescent="0.3">
      <c r="A1059" s="123" t="s">
        <v>52</v>
      </c>
      <c r="B1059" s="124">
        <v>44713</v>
      </c>
      <c r="C1059" s="139" t="s">
        <v>66</v>
      </c>
      <c r="D1059" s="140">
        <v>1120189</v>
      </c>
      <c r="E1059" s="143" t="s">
        <v>695</v>
      </c>
      <c r="F1059" s="141">
        <v>4400</v>
      </c>
      <c r="G1059" s="140" t="s">
        <v>1221</v>
      </c>
      <c r="H1059" s="139" t="s">
        <v>1048</v>
      </c>
      <c r="I1059" s="142" t="s">
        <v>74</v>
      </c>
      <c r="J1059" s="203" t="str">
        <f>+_xlfn.XLOOKUP(Tabla1[[#This Row],[COD. COLABORADOR]],'[1]Reg_PJ_IP (Bruto)'!$A:$A,'[1]Reg_PJ_IP (Bruto)'!$BL:$BL)</f>
        <v>ACREDITADA</v>
      </c>
    </row>
    <row r="1060" spans="1:10" x14ac:dyDescent="0.3">
      <c r="A1060" s="123" t="s">
        <v>52</v>
      </c>
      <c r="B1060" s="126">
        <v>44774</v>
      </c>
      <c r="C1060" s="139" t="s">
        <v>66</v>
      </c>
      <c r="D1060" s="140">
        <v>1120168</v>
      </c>
      <c r="E1060" s="140" t="s">
        <v>423</v>
      </c>
      <c r="F1060" s="140">
        <v>4450</v>
      </c>
      <c r="G1060" s="140" t="s">
        <v>297</v>
      </c>
      <c r="H1060" s="139" t="s">
        <v>1045</v>
      </c>
      <c r="I1060" s="142" t="s">
        <v>75</v>
      </c>
      <c r="J1060" s="203" t="str">
        <f>+_xlfn.XLOOKUP(Tabla1[[#This Row],[COD. COLABORADOR]],'[1]Reg_PJ_IP (Bruto)'!$A:$A,'[1]Reg_PJ_IP (Bruto)'!$BL:$BL)</f>
        <v>ACREDITADA</v>
      </c>
    </row>
    <row r="1061" spans="1:10" x14ac:dyDescent="0.3">
      <c r="A1061" s="123" t="s">
        <v>52</v>
      </c>
      <c r="B1061" s="124">
        <v>44805</v>
      </c>
      <c r="C1061" s="139" t="s">
        <v>66</v>
      </c>
      <c r="D1061" s="139">
        <v>1120182</v>
      </c>
      <c r="E1061" s="143" t="s">
        <v>111</v>
      </c>
      <c r="F1061" s="143">
        <v>7683</v>
      </c>
      <c r="G1061" s="139" t="s">
        <v>92</v>
      </c>
      <c r="H1061" s="139" t="s">
        <v>1057</v>
      </c>
      <c r="I1061" s="142" t="s">
        <v>75</v>
      </c>
      <c r="J1061" s="203" t="str">
        <f>+_xlfn.XLOOKUP(Tabla1[[#This Row],[COD. COLABORADOR]],'[1]Reg_PJ_IP (Bruto)'!$A:$A,'[1]Reg_PJ_IP (Bruto)'!$BL:$BL)</f>
        <v>ACREDITADA</v>
      </c>
    </row>
    <row r="1062" spans="1:10" x14ac:dyDescent="0.3">
      <c r="A1062" s="125" t="s">
        <v>52</v>
      </c>
      <c r="B1062" s="124">
        <v>44805</v>
      </c>
      <c r="C1062" s="139" t="s">
        <v>66</v>
      </c>
      <c r="D1062" s="139">
        <v>1120161</v>
      </c>
      <c r="E1062" s="143" t="s">
        <v>419</v>
      </c>
      <c r="F1062" s="143">
        <v>6570</v>
      </c>
      <c r="G1062" s="139" t="s">
        <v>1445</v>
      </c>
      <c r="H1062" s="139" t="s">
        <v>1053</v>
      </c>
      <c r="I1062" s="142" t="s">
        <v>75</v>
      </c>
      <c r="J1062" s="203" t="str">
        <f>+_xlfn.XLOOKUP(Tabla1[[#This Row],[COD. COLABORADOR]],'[1]Reg_PJ_IP (Bruto)'!$A:$A,'[1]Reg_PJ_IP (Bruto)'!$BL:$BL)</f>
        <v>ACREDITADA</v>
      </c>
    </row>
    <row r="1063" spans="1:10" x14ac:dyDescent="0.3">
      <c r="A1063" s="125" t="s">
        <v>52</v>
      </c>
      <c r="B1063" s="124">
        <v>44805</v>
      </c>
      <c r="C1063" s="139" t="s">
        <v>67</v>
      </c>
      <c r="D1063" s="139">
        <v>1120215</v>
      </c>
      <c r="E1063" s="143" t="s">
        <v>110</v>
      </c>
      <c r="F1063" s="143">
        <v>7614</v>
      </c>
      <c r="G1063" s="139" t="s">
        <v>1182</v>
      </c>
      <c r="H1063" s="139" t="s">
        <v>1045</v>
      </c>
      <c r="I1063" s="142" t="s">
        <v>74</v>
      </c>
      <c r="J1063" s="203" t="str">
        <f>+_xlfn.XLOOKUP(Tabla1[[#This Row],[COD. COLABORADOR]],'[1]Reg_PJ_IP (Bruto)'!$A:$A,'[1]Reg_PJ_IP (Bruto)'!$BL:$BL)</f>
        <v>ACREDITADA</v>
      </c>
    </row>
    <row r="1064" spans="1:10" x14ac:dyDescent="0.3">
      <c r="A1064" s="123" t="s">
        <v>52</v>
      </c>
      <c r="B1064" s="124">
        <v>44866</v>
      </c>
      <c r="C1064" s="139" t="s">
        <v>66</v>
      </c>
      <c r="D1064" s="140">
        <v>1120201</v>
      </c>
      <c r="E1064" s="141" t="s">
        <v>421</v>
      </c>
      <c r="F1064" s="141">
        <v>7163</v>
      </c>
      <c r="G1064" s="140" t="s">
        <v>417</v>
      </c>
      <c r="H1064" s="139" t="s">
        <v>1049</v>
      </c>
      <c r="I1064" s="142" t="s">
        <v>75</v>
      </c>
      <c r="J1064" s="203" t="str">
        <f>+_xlfn.XLOOKUP(Tabla1[[#This Row],[COD. COLABORADOR]],'[1]Reg_PJ_IP (Bruto)'!$A:$A,'[1]Reg_PJ_IP (Bruto)'!$BL:$BL)</f>
        <v>ACREDITADA</v>
      </c>
    </row>
    <row r="1065" spans="1:10" x14ac:dyDescent="0.3">
      <c r="A1065" s="123" t="s">
        <v>52</v>
      </c>
      <c r="B1065" s="126">
        <v>44866</v>
      </c>
      <c r="C1065" s="139" t="s">
        <v>67</v>
      </c>
      <c r="D1065" s="140">
        <v>1120170</v>
      </c>
      <c r="E1065" s="140" t="s">
        <v>424</v>
      </c>
      <c r="F1065" s="140">
        <v>2450</v>
      </c>
      <c r="G1065" s="140" t="s">
        <v>1212</v>
      </c>
      <c r="H1065" s="139" t="s">
        <v>1045</v>
      </c>
      <c r="I1065" s="142" t="s">
        <v>75</v>
      </c>
      <c r="J1065" s="203" t="str">
        <f>+_xlfn.XLOOKUP(Tabla1[[#This Row],[COD. COLABORADOR]],'[1]Reg_PJ_IP (Bruto)'!$A:$A,'[1]Reg_PJ_IP (Bruto)'!$BL:$BL)</f>
        <v>ACREDITADA</v>
      </c>
    </row>
    <row r="1066" spans="1:10" x14ac:dyDescent="0.3">
      <c r="A1066" s="123" t="s">
        <v>52</v>
      </c>
      <c r="B1066" s="126">
        <v>44866</v>
      </c>
      <c r="C1066" s="139" t="s">
        <v>66</v>
      </c>
      <c r="D1066" s="140">
        <v>1120203</v>
      </c>
      <c r="E1066" s="139" t="s">
        <v>425</v>
      </c>
      <c r="F1066" s="140">
        <v>6570</v>
      </c>
      <c r="G1066" s="140" t="s">
        <v>1445</v>
      </c>
      <c r="H1066" s="139" t="s">
        <v>1051</v>
      </c>
      <c r="I1066" s="142" t="s">
        <v>75</v>
      </c>
      <c r="J1066" s="203" t="str">
        <f>+_xlfn.XLOOKUP(Tabla1[[#This Row],[COD. COLABORADOR]],'[1]Reg_PJ_IP (Bruto)'!$A:$A,'[1]Reg_PJ_IP (Bruto)'!$BL:$BL)</f>
        <v>ACREDITADA</v>
      </c>
    </row>
    <row r="1067" spans="1:10" x14ac:dyDescent="0.3">
      <c r="A1067" s="123" t="s">
        <v>52</v>
      </c>
      <c r="B1067" s="126">
        <v>44896</v>
      </c>
      <c r="C1067" s="139" t="s">
        <v>66</v>
      </c>
      <c r="D1067" s="139">
        <v>1120209</v>
      </c>
      <c r="E1067" s="143" t="s">
        <v>196</v>
      </c>
      <c r="F1067" s="139">
        <v>4250</v>
      </c>
      <c r="G1067" s="139" t="s">
        <v>100</v>
      </c>
      <c r="H1067" s="139" t="s">
        <v>1047</v>
      </c>
      <c r="I1067" s="142" t="s">
        <v>75</v>
      </c>
      <c r="J1067" s="203" t="str">
        <f>+_xlfn.XLOOKUP(Tabla1[[#This Row],[COD. COLABORADOR]],'[1]Reg_PJ_IP (Bruto)'!$A:$A,'[1]Reg_PJ_IP (Bruto)'!$BL:$BL)</f>
        <v>ACREDITADA</v>
      </c>
    </row>
    <row r="1068" spans="1:10" x14ac:dyDescent="0.3">
      <c r="A1068" s="123" t="s">
        <v>52</v>
      </c>
      <c r="B1068" s="126">
        <v>44896</v>
      </c>
      <c r="C1068" s="139" t="s">
        <v>66</v>
      </c>
      <c r="D1068" s="139">
        <v>1120192</v>
      </c>
      <c r="E1068" s="139" t="s">
        <v>414</v>
      </c>
      <c r="F1068" s="139">
        <v>6864</v>
      </c>
      <c r="G1068" s="139" t="s">
        <v>415</v>
      </c>
      <c r="H1068" s="139" t="s">
        <v>1047</v>
      </c>
      <c r="I1068" s="142" t="s">
        <v>75</v>
      </c>
      <c r="J1068" s="203" t="str">
        <f>+_xlfn.XLOOKUP(Tabla1[[#This Row],[COD. COLABORADOR]],'[1]Reg_PJ_IP (Bruto)'!$A:$A,'[1]Reg_PJ_IP (Bruto)'!$BL:$BL)</f>
        <v>ACREDITADA</v>
      </c>
    </row>
    <row r="1069" spans="1:10" x14ac:dyDescent="0.3">
      <c r="A1069" s="123" t="s">
        <v>52</v>
      </c>
      <c r="B1069" s="124">
        <v>44896</v>
      </c>
      <c r="C1069" s="139" t="s">
        <v>66</v>
      </c>
      <c r="D1069" s="139">
        <v>1120165</v>
      </c>
      <c r="E1069" s="143" t="s">
        <v>426</v>
      </c>
      <c r="F1069" s="143">
        <v>7510</v>
      </c>
      <c r="G1069" s="139" t="s">
        <v>1223</v>
      </c>
      <c r="H1069" s="139" t="s">
        <v>1052</v>
      </c>
      <c r="I1069" s="142" t="s">
        <v>75</v>
      </c>
      <c r="J1069" s="203" t="str">
        <f>+_xlfn.XLOOKUP(Tabla1[[#This Row],[COD. COLABORADOR]],'[1]Reg_PJ_IP (Bruto)'!$A:$A,'[1]Reg_PJ_IP (Bruto)'!$BL:$BL)</f>
        <v>ACREDITADA</v>
      </c>
    </row>
    <row r="1070" spans="1:10" x14ac:dyDescent="0.3">
      <c r="A1070" s="123" t="s">
        <v>52</v>
      </c>
      <c r="B1070" s="126">
        <v>44896</v>
      </c>
      <c r="C1070" s="139" t="s">
        <v>66</v>
      </c>
      <c r="D1070" s="139">
        <v>1120195</v>
      </c>
      <c r="E1070" s="143" t="s">
        <v>99</v>
      </c>
      <c r="F1070" s="140">
        <v>4250</v>
      </c>
      <c r="G1070" s="139" t="s">
        <v>100</v>
      </c>
      <c r="H1070" s="139" t="s">
        <v>1044</v>
      </c>
      <c r="I1070" s="142" t="s">
        <v>75</v>
      </c>
      <c r="J1070" s="203" t="str">
        <f>+_xlfn.XLOOKUP(Tabla1[[#This Row],[COD. COLABORADOR]],'[1]Reg_PJ_IP (Bruto)'!$A:$A,'[1]Reg_PJ_IP (Bruto)'!$BL:$BL)</f>
        <v>ACREDITADA</v>
      </c>
    </row>
    <row r="1071" spans="1:10" x14ac:dyDescent="0.3">
      <c r="A1071" s="123" t="s">
        <v>52</v>
      </c>
      <c r="B1071" s="126">
        <v>44927</v>
      </c>
      <c r="C1071" s="139" t="s">
        <v>67</v>
      </c>
      <c r="D1071" s="139">
        <v>1120218</v>
      </c>
      <c r="E1071" s="139" t="s">
        <v>677</v>
      </c>
      <c r="F1071" s="139">
        <v>4400</v>
      </c>
      <c r="G1071" s="139" t="s">
        <v>1221</v>
      </c>
      <c r="H1071" s="139" t="s">
        <v>1048</v>
      </c>
      <c r="I1071" s="142" t="s">
        <v>74</v>
      </c>
      <c r="J1071" s="203" t="str">
        <f>+_xlfn.XLOOKUP(Tabla1[[#This Row],[COD. COLABORADOR]],'[1]Reg_PJ_IP (Bruto)'!$A:$A,'[1]Reg_PJ_IP (Bruto)'!$BL:$BL)</f>
        <v>ACREDITADA</v>
      </c>
    </row>
    <row r="1072" spans="1:10" x14ac:dyDescent="0.3">
      <c r="A1072" s="123" t="s">
        <v>52</v>
      </c>
      <c r="B1072" s="124">
        <v>44958</v>
      </c>
      <c r="C1072" s="139" t="s">
        <v>66</v>
      </c>
      <c r="D1072" s="139">
        <v>1120181</v>
      </c>
      <c r="E1072" s="143" t="s">
        <v>418</v>
      </c>
      <c r="F1072" s="143">
        <v>7683</v>
      </c>
      <c r="G1072" s="139" t="s">
        <v>92</v>
      </c>
      <c r="H1072" s="139" t="s">
        <v>1057</v>
      </c>
      <c r="I1072" s="142" t="s">
        <v>75</v>
      </c>
      <c r="J1072" s="203" t="str">
        <f>+_xlfn.XLOOKUP(Tabla1[[#This Row],[COD. COLABORADOR]],'[1]Reg_PJ_IP (Bruto)'!$A:$A,'[1]Reg_PJ_IP (Bruto)'!$BL:$BL)</f>
        <v>ACREDITADA</v>
      </c>
    </row>
    <row r="1073" spans="1:10" x14ac:dyDescent="0.3">
      <c r="A1073" s="123" t="s">
        <v>52</v>
      </c>
      <c r="B1073" s="126">
        <v>44986</v>
      </c>
      <c r="C1073" s="139" t="s">
        <v>66</v>
      </c>
      <c r="D1073" s="139">
        <v>1120161</v>
      </c>
      <c r="E1073" s="143" t="s">
        <v>419</v>
      </c>
      <c r="F1073" s="139">
        <v>6570</v>
      </c>
      <c r="G1073" s="139" t="s">
        <v>1445</v>
      </c>
      <c r="H1073" s="139" t="s">
        <v>1053</v>
      </c>
      <c r="I1073" s="142" t="s">
        <v>75</v>
      </c>
      <c r="J1073" s="203" t="str">
        <f>+_xlfn.XLOOKUP(Tabla1[[#This Row],[COD. COLABORADOR]],'[1]Reg_PJ_IP (Bruto)'!$A:$A,'[1]Reg_PJ_IP (Bruto)'!$BL:$BL)</f>
        <v>ACREDITADA</v>
      </c>
    </row>
    <row r="1074" spans="1:10" x14ac:dyDescent="0.3">
      <c r="A1074" s="123" t="s">
        <v>52</v>
      </c>
      <c r="B1074" s="126">
        <v>45017</v>
      </c>
      <c r="C1074" s="139" t="s">
        <v>67</v>
      </c>
      <c r="D1074" s="139">
        <v>1120198</v>
      </c>
      <c r="E1074" s="143" t="s">
        <v>420</v>
      </c>
      <c r="F1074" s="139">
        <v>6864</v>
      </c>
      <c r="G1074" s="139" t="s">
        <v>415</v>
      </c>
      <c r="H1074" s="139" t="s">
        <v>1051</v>
      </c>
      <c r="I1074" s="142" t="s">
        <v>75</v>
      </c>
      <c r="J1074" s="203" t="str">
        <f>+_xlfn.XLOOKUP(Tabla1[[#This Row],[COD. COLABORADOR]],'[1]Reg_PJ_IP (Bruto)'!$A:$A,'[1]Reg_PJ_IP (Bruto)'!$BL:$BL)</f>
        <v>ACREDITADA</v>
      </c>
    </row>
    <row r="1075" spans="1:10" x14ac:dyDescent="0.3">
      <c r="A1075" s="123" t="s">
        <v>52</v>
      </c>
      <c r="B1075" s="124">
        <v>45017</v>
      </c>
      <c r="C1075" s="139" t="s">
        <v>67</v>
      </c>
      <c r="D1075" s="139">
        <v>1120195</v>
      </c>
      <c r="E1075" s="143" t="s">
        <v>99</v>
      </c>
      <c r="F1075" s="143">
        <v>4250</v>
      </c>
      <c r="G1075" s="139" t="s">
        <v>100</v>
      </c>
      <c r="H1075" s="139" t="s">
        <v>1044</v>
      </c>
      <c r="I1075" s="142" t="s">
        <v>75</v>
      </c>
      <c r="J1075" s="203" t="str">
        <f>+_xlfn.XLOOKUP(Tabla1[[#This Row],[COD. COLABORADOR]],'[1]Reg_PJ_IP (Bruto)'!$A:$A,'[1]Reg_PJ_IP (Bruto)'!$BL:$BL)</f>
        <v>ACREDITADA</v>
      </c>
    </row>
    <row r="1076" spans="1:10" x14ac:dyDescent="0.3">
      <c r="A1076" s="123" t="s">
        <v>52</v>
      </c>
      <c r="B1076" s="124">
        <v>45017</v>
      </c>
      <c r="C1076" s="139" t="s">
        <v>67</v>
      </c>
      <c r="D1076" s="139">
        <v>1120218</v>
      </c>
      <c r="E1076" s="143" t="s">
        <v>677</v>
      </c>
      <c r="F1076" s="143">
        <v>4400</v>
      </c>
      <c r="G1076" s="139" t="s">
        <v>1221</v>
      </c>
      <c r="H1076" s="139" t="s">
        <v>1048</v>
      </c>
      <c r="I1076" s="142" t="s">
        <v>74</v>
      </c>
      <c r="J1076" s="203" t="str">
        <f>+_xlfn.XLOOKUP(Tabla1[[#This Row],[COD. COLABORADOR]],'[1]Reg_PJ_IP (Bruto)'!$A:$A,'[1]Reg_PJ_IP (Bruto)'!$BL:$BL)</f>
        <v>ACREDITADA</v>
      </c>
    </row>
    <row r="1077" spans="1:10" x14ac:dyDescent="0.3">
      <c r="A1077" s="123" t="s">
        <v>52</v>
      </c>
      <c r="B1077" s="132">
        <v>45078</v>
      </c>
      <c r="C1077" s="139" t="s">
        <v>67</v>
      </c>
      <c r="D1077" s="139">
        <v>1120215</v>
      </c>
      <c r="E1077" s="139" t="s">
        <v>110</v>
      </c>
      <c r="F1077" s="139">
        <v>7614</v>
      </c>
      <c r="G1077" s="139" t="s">
        <v>1182</v>
      </c>
      <c r="H1077" s="139" t="s">
        <v>1045</v>
      </c>
      <c r="I1077" s="142" t="s">
        <v>75</v>
      </c>
      <c r="J1077" s="203" t="str">
        <f>+_xlfn.XLOOKUP(Tabla1[[#This Row],[COD. COLABORADOR]],'[1]Reg_PJ_IP (Bruto)'!$A:$A,'[1]Reg_PJ_IP (Bruto)'!$BL:$BL)</f>
        <v>ACREDITADA</v>
      </c>
    </row>
    <row r="1078" spans="1:10" x14ac:dyDescent="0.3">
      <c r="A1078" s="125" t="s">
        <v>52</v>
      </c>
      <c r="B1078" s="124">
        <v>45108</v>
      </c>
      <c r="C1078" s="139" t="s">
        <v>67</v>
      </c>
      <c r="D1078" s="139">
        <v>1120203</v>
      </c>
      <c r="E1078" s="143" t="s">
        <v>425</v>
      </c>
      <c r="F1078" s="141">
        <v>6570</v>
      </c>
      <c r="G1078" s="139" t="s">
        <v>1445</v>
      </c>
      <c r="H1078" s="139" t="s">
        <v>1051</v>
      </c>
      <c r="I1078" s="142" t="s">
        <v>74</v>
      </c>
      <c r="J1078" s="203" t="str">
        <f>+_xlfn.XLOOKUP(Tabla1[[#This Row],[COD. COLABORADOR]],'[1]Reg_PJ_IP (Bruto)'!$A:$A,'[1]Reg_PJ_IP (Bruto)'!$BL:$BL)</f>
        <v>ACREDITADA</v>
      </c>
    </row>
    <row r="1079" spans="1:10" x14ac:dyDescent="0.3">
      <c r="A1079" s="123" t="s">
        <v>52</v>
      </c>
      <c r="B1079" s="126">
        <v>45139</v>
      </c>
      <c r="C1079" s="139" t="s">
        <v>67</v>
      </c>
      <c r="D1079" s="139">
        <v>1120215</v>
      </c>
      <c r="E1079" s="139" t="s">
        <v>110</v>
      </c>
      <c r="F1079" s="140">
        <v>7614</v>
      </c>
      <c r="G1079" s="139" t="s">
        <v>1182</v>
      </c>
      <c r="H1079" s="139" t="s">
        <v>1045</v>
      </c>
      <c r="I1079" s="142" t="s">
        <v>74</v>
      </c>
      <c r="J1079" s="203" t="str">
        <f>+_xlfn.XLOOKUP(Tabla1[[#This Row],[COD. COLABORADOR]],'[1]Reg_PJ_IP (Bruto)'!$A:$A,'[1]Reg_PJ_IP (Bruto)'!$BL:$BL)</f>
        <v>ACREDITADA</v>
      </c>
    </row>
    <row r="1080" spans="1:10" x14ac:dyDescent="0.3">
      <c r="A1080" s="123" t="s">
        <v>52</v>
      </c>
      <c r="B1080" s="128">
        <v>45139</v>
      </c>
      <c r="C1080" s="139" t="s">
        <v>67</v>
      </c>
      <c r="D1080" s="140">
        <v>1120215</v>
      </c>
      <c r="E1080" s="141" t="s">
        <v>110</v>
      </c>
      <c r="F1080" s="141">
        <v>7614</v>
      </c>
      <c r="G1080" s="140" t="s">
        <v>1182</v>
      </c>
      <c r="H1080" s="140" t="s">
        <v>1045</v>
      </c>
      <c r="I1080" s="142" t="s">
        <v>74</v>
      </c>
      <c r="J1080" s="203" t="str">
        <f>+_xlfn.XLOOKUP(Tabla1[[#This Row],[COD. COLABORADOR]],'[1]Reg_PJ_IP (Bruto)'!$A:$A,'[1]Reg_PJ_IP (Bruto)'!$BL:$BL)</f>
        <v>ACREDITADA</v>
      </c>
    </row>
    <row r="1081" spans="1:10" x14ac:dyDescent="0.3">
      <c r="A1081" s="123" t="s">
        <v>52</v>
      </c>
      <c r="B1081" s="126">
        <v>45231</v>
      </c>
      <c r="C1081" s="139" t="s">
        <v>67</v>
      </c>
      <c r="D1081" s="139">
        <v>1120221</v>
      </c>
      <c r="E1081" s="143" t="s">
        <v>422</v>
      </c>
      <c r="F1081" s="140">
        <v>7510</v>
      </c>
      <c r="G1081" s="139" t="s">
        <v>1223</v>
      </c>
      <c r="H1081" s="139" t="s">
        <v>1045</v>
      </c>
      <c r="I1081" s="142" t="s">
        <v>74</v>
      </c>
      <c r="J1081" s="203" t="str">
        <f>+_xlfn.XLOOKUP(Tabla1[[#This Row],[COD. COLABORADOR]],'[1]Reg_PJ_IP (Bruto)'!$A:$A,'[1]Reg_PJ_IP (Bruto)'!$BL:$BL)</f>
        <v>ACREDITADA</v>
      </c>
    </row>
    <row r="1082" spans="1:10" x14ac:dyDescent="0.3">
      <c r="A1082" s="123" t="s">
        <v>52</v>
      </c>
      <c r="B1082" s="132">
        <v>45376</v>
      </c>
      <c r="C1082" s="139" t="s">
        <v>70</v>
      </c>
      <c r="D1082" s="139">
        <v>1120226</v>
      </c>
      <c r="E1082" s="139" t="s">
        <v>99</v>
      </c>
      <c r="F1082" s="139">
        <v>4250</v>
      </c>
      <c r="G1082" s="139" t="s">
        <v>100</v>
      </c>
      <c r="H1082" s="139" t="s">
        <v>1044</v>
      </c>
      <c r="I1082" s="142" t="s">
        <v>75</v>
      </c>
      <c r="J1082" s="203" t="str">
        <f>+_xlfn.XLOOKUP(Tabla1[[#This Row],[COD. COLABORADOR]],'[1]Reg_PJ_IP (Bruto)'!$A:$A,'[1]Reg_PJ_IP (Bruto)'!$BL:$BL)</f>
        <v>ACREDITADA</v>
      </c>
    </row>
    <row r="1083" spans="1:10" x14ac:dyDescent="0.3">
      <c r="A1083" s="123" t="s">
        <v>52</v>
      </c>
      <c r="B1083" s="132">
        <v>45413</v>
      </c>
      <c r="C1083" s="139" t="s">
        <v>70</v>
      </c>
      <c r="D1083" s="139">
        <v>1120182</v>
      </c>
      <c r="E1083" s="139" t="s">
        <v>111</v>
      </c>
      <c r="F1083" s="139">
        <v>7683</v>
      </c>
      <c r="G1083" s="139" t="s">
        <v>92</v>
      </c>
      <c r="H1083" s="139" t="s">
        <v>1057</v>
      </c>
      <c r="I1083" s="142" t="s">
        <v>74</v>
      </c>
      <c r="J1083" s="203" t="str">
        <f>+_xlfn.XLOOKUP(Tabla1[[#This Row],[COD. COLABORADOR]],'[1]Reg_PJ_IP (Bruto)'!$A:$A,'[1]Reg_PJ_IP (Bruto)'!$BL:$BL)</f>
        <v>ACREDITADA</v>
      </c>
    </row>
    <row r="1084" spans="1:10" x14ac:dyDescent="0.3">
      <c r="A1084" s="123" t="s">
        <v>52</v>
      </c>
      <c r="B1084" s="124">
        <v>45429</v>
      </c>
      <c r="C1084" s="139" t="s">
        <v>71</v>
      </c>
      <c r="D1084" s="139">
        <v>1120224</v>
      </c>
      <c r="E1084" s="143" t="s">
        <v>179</v>
      </c>
      <c r="F1084" s="143">
        <v>7683</v>
      </c>
      <c r="G1084" s="139" t="s">
        <v>92</v>
      </c>
      <c r="H1084" s="139" t="s">
        <v>1059</v>
      </c>
      <c r="I1084" s="142" t="s">
        <v>71</v>
      </c>
      <c r="J1084" s="203" t="str">
        <f>+_xlfn.XLOOKUP(Tabla1[[#This Row],[COD. COLABORADOR]],'[1]Reg_PJ_IP (Bruto)'!$A:$A,'[1]Reg_PJ_IP (Bruto)'!$BL:$BL)</f>
        <v>ACREDITADA</v>
      </c>
    </row>
    <row r="1085" spans="1:10" x14ac:dyDescent="0.3">
      <c r="A1085" s="123" t="s">
        <v>52</v>
      </c>
      <c r="B1085" s="124">
        <v>45429</v>
      </c>
      <c r="C1085" s="139" t="s">
        <v>71</v>
      </c>
      <c r="D1085" s="139">
        <v>1120225</v>
      </c>
      <c r="E1085" s="143" t="s">
        <v>678</v>
      </c>
      <c r="F1085" s="143">
        <v>7683</v>
      </c>
      <c r="G1085" s="139" t="s">
        <v>92</v>
      </c>
      <c r="H1085" s="139" t="s">
        <v>1059</v>
      </c>
      <c r="I1085" s="142" t="s">
        <v>71</v>
      </c>
      <c r="J1085" s="203" t="str">
        <f>+_xlfn.XLOOKUP(Tabla1[[#This Row],[COD. COLABORADOR]],'[1]Reg_PJ_IP (Bruto)'!$A:$A,'[1]Reg_PJ_IP (Bruto)'!$BL:$BL)</f>
        <v>ACREDITADA</v>
      </c>
    </row>
    <row r="1086" spans="1:10" x14ac:dyDescent="0.3">
      <c r="A1086" s="123" t="s">
        <v>52</v>
      </c>
      <c r="B1086" s="124">
        <v>45453</v>
      </c>
      <c r="C1086" s="139" t="s">
        <v>70</v>
      </c>
      <c r="D1086" s="139">
        <v>1120201</v>
      </c>
      <c r="E1086" s="143" t="s">
        <v>421</v>
      </c>
      <c r="F1086" s="143">
        <v>7163</v>
      </c>
      <c r="G1086" s="139" t="s">
        <v>417</v>
      </c>
      <c r="H1086" s="139" t="s">
        <v>1049</v>
      </c>
      <c r="I1086" s="142" t="s">
        <v>74</v>
      </c>
      <c r="J1086" s="203" t="str">
        <f>+_xlfn.XLOOKUP(Tabla1[[#This Row],[COD. COLABORADOR]],'[1]Reg_PJ_IP (Bruto)'!$A:$A,'[1]Reg_PJ_IP (Bruto)'!$BL:$BL)</f>
        <v>ACREDITADA</v>
      </c>
    </row>
    <row r="1087" spans="1:10" x14ac:dyDescent="0.3">
      <c r="A1087" s="123" t="s">
        <v>52</v>
      </c>
      <c r="B1087" s="124">
        <v>45467</v>
      </c>
      <c r="C1087" s="139" t="s">
        <v>69</v>
      </c>
      <c r="D1087" s="139">
        <v>1120194</v>
      </c>
      <c r="E1087" s="143" t="s">
        <v>427</v>
      </c>
      <c r="F1087" s="143">
        <v>6864</v>
      </c>
      <c r="G1087" s="139" t="s">
        <v>415</v>
      </c>
      <c r="H1087" s="139" t="s">
        <v>1045</v>
      </c>
      <c r="I1087" s="142" t="s">
        <v>75</v>
      </c>
      <c r="J1087" s="203" t="str">
        <f>+_xlfn.XLOOKUP(Tabla1[[#This Row],[COD. COLABORADOR]],'[1]Reg_PJ_IP (Bruto)'!$A:$A,'[1]Reg_PJ_IP (Bruto)'!$BL:$BL)</f>
        <v>ACREDITADA</v>
      </c>
    </row>
    <row r="1088" spans="1:10" x14ac:dyDescent="0.3">
      <c r="A1088" s="123" t="s">
        <v>52</v>
      </c>
      <c r="B1088" s="124">
        <v>45474</v>
      </c>
      <c r="C1088" s="139" t="s">
        <v>68</v>
      </c>
      <c r="D1088" s="139">
        <v>1120209</v>
      </c>
      <c r="E1088" s="143" t="s">
        <v>196</v>
      </c>
      <c r="F1088" s="143">
        <v>4250</v>
      </c>
      <c r="G1088" s="139" t="s">
        <v>100</v>
      </c>
      <c r="H1088" s="139" t="s">
        <v>1047</v>
      </c>
      <c r="I1088" s="142" t="s">
        <v>74</v>
      </c>
      <c r="J1088" s="203" t="str">
        <f>+_xlfn.XLOOKUP(Tabla1[[#This Row],[COD. COLABORADOR]],'[1]Reg_PJ_IP (Bruto)'!$A:$A,'[1]Reg_PJ_IP (Bruto)'!$BL:$BL)</f>
        <v>ACREDITADA</v>
      </c>
    </row>
    <row r="1089" spans="1:10" x14ac:dyDescent="0.3">
      <c r="A1089" s="123" t="s">
        <v>52</v>
      </c>
      <c r="B1089" s="124">
        <v>45474</v>
      </c>
      <c r="C1089" s="139" t="s">
        <v>70</v>
      </c>
      <c r="D1089" s="139">
        <v>1120226</v>
      </c>
      <c r="E1089" s="143" t="s">
        <v>99</v>
      </c>
      <c r="F1089" s="143">
        <v>4250</v>
      </c>
      <c r="G1089" s="139" t="s">
        <v>100</v>
      </c>
      <c r="H1089" s="139" t="s">
        <v>1044</v>
      </c>
      <c r="I1089" s="142" t="s">
        <v>75</v>
      </c>
      <c r="J1089" s="203" t="str">
        <f>+_xlfn.XLOOKUP(Tabla1[[#This Row],[COD. COLABORADOR]],'[1]Reg_PJ_IP (Bruto)'!$A:$A,'[1]Reg_PJ_IP (Bruto)'!$BL:$BL)</f>
        <v>ACREDITADA</v>
      </c>
    </row>
    <row r="1090" spans="1:10" x14ac:dyDescent="0.3">
      <c r="A1090" s="123" t="s">
        <v>52</v>
      </c>
      <c r="B1090" s="124">
        <v>45524</v>
      </c>
      <c r="C1090" s="139" t="s">
        <v>70</v>
      </c>
      <c r="D1090" s="139">
        <v>1120221</v>
      </c>
      <c r="E1090" s="143" t="s">
        <v>422</v>
      </c>
      <c r="F1090" s="143">
        <v>7510</v>
      </c>
      <c r="G1090" s="139" t="s">
        <v>1223</v>
      </c>
      <c r="H1090" s="139" t="s">
        <v>1045</v>
      </c>
      <c r="I1090" s="142" t="s">
        <v>75</v>
      </c>
      <c r="J1090" s="203" t="str">
        <f>+_xlfn.XLOOKUP(Tabla1[[#This Row],[COD. COLABORADOR]],'[1]Reg_PJ_IP (Bruto)'!$A:$A,'[1]Reg_PJ_IP (Bruto)'!$BL:$BL)</f>
        <v>ACREDITADA</v>
      </c>
    </row>
    <row r="1091" spans="1:10" x14ac:dyDescent="0.3">
      <c r="A1091" s="123" t="s">
        <v>52</v>
      </c>
      <c r="B1091" s="126">
        <v>45531</v>
      </c>
      <c r="C1091" s="139" t="s">
        <v>70</v>
      </c>
      <c r="D1091" s="143">
        <v>1120170</v>
      </c>
      <c r="E1091" s="143" t="s">
        <v>424</v>
      </c>
      <c r="F1091" s="139">
        <v>2450</v>
      </c>
      <c r="G1091" s="139" t="s">
        <v>1212</v>
      </c>
      <c r="H1091" s="139" t="s">
        <v>1045</v>
      </c>
      <c r="I1091" s="142" t="s">
        <v>75</v>
      </c>
      <c r="J1091" s="203" t="str">
        <f>+_xlfn.XLOOKUP(Tabla1[[#This Row],[COD. COLABORADOR]],'[1]Reg_PJ_IP (Bruto)'!$A:$A,'[1]Reg_PJ_IP (Bruto)'!$BL:$BL)</f>
        <v>ACREDITADA</v>
      </c>
    </row>
    <row r="1092" spans="1:10" x14ac:dyDescent="0.3">
      <c r="A1092" s="123" t="s">
        <v>52</v>
      </c>
      <c r="B1092" s="126">
        <v>45558</v>
      </c>
      <c r="C1092" s="139" t="s">
        <v>69</v>
      </c>
      <c r="D1092" s="139">
        <v>1120161</v>
      </c>
      <c r="E1092" s="139" t="s">
        <v>419</v>
      </c>
      <c r="F1092" s="139">
        <v>6570</v>
      </c>
      <c r="G1092" s="139" t="s">
        <v>1445</v>
      </c>
      <c r="H1092" s="139" t="s">
        <v>1053</v>
      </c>
      <c r="I1092" s="142" t="s">
        <v>75</v>
      </c>
      <c r="J1092" s="203" t="str">
        <f>+_xlfn.XLOOKUP(Tabla1[[#This Row],[COD. COLABORADOR]],'[1]Reg_PJ_IP (Bruto)'!$A:$A,'[1]Reg_PJ_IP (Bruto)'!$BL:$BL)</f>
        <v>ACREDITADA</v>
      </c>
    </row>
    <row r="1093" spans="1:10" x14ac:dyDescent="0.3">
      <c r="A1093" s="123" t="s">
        <v>52</v>
      </c>
      <c r="B1093" s="126">
        <v>45575</v>
      </c>
      <c r="C1093" s="139" t="s">
        <v>70</v>
      </c>
      <c r="D1093" s="139">
        <v>1120216</v>
      </c>
      <c r="E1093" s="139" t="s">
        <v>428</v>
      </c>
      <c r="F1093" s="139">
        <v>7145</v>
      </c>
      <c r="G1093" s="139" t="s">
        <v>429</v>
      </c>
      <c r="H1093" s="139" t="s">
        <v>1052</v>
      </c>
      <c r="I1093" s="142" t="s">
        <v>75</v>
      </c>
      <c r="J1093" s="203" t="str">
        <f>+_xlfn.XLOOKUP(Tabla1[[#This Row],[COD. COLABORADOR]],'[1]Reg_PJ_IP (Bruto)'!$A:$A,'[1]Reg_PJ_IP (Bruto)'!$BL:$BL)</f>
        <v>ACREDITADA</v>
      </c>
    </row>
    <row r="1094" spans="1:10" x14ac:dyDescent="0.3">
      <c r="A1094" s="123" t="s">
        <v>52</v>
      </c>
      <c r="B1094" s="126">
        <v>45587</v>
      </c>
      <c r="C1094" s="139" t="s">
        <v>69</v>
      </c>
      <c r="D1094" s="139">
        <v>1120165</v>
      </c>
      <c r="E1094" s="139" t="s">
        <v>426</v>
      </c>
      <c r="F1094" s="212">
        <v>7510</v>
      </c>
      <c r="G1094" s="139" t="s">
        <v>1223</v>
      </c>
      <c r="H1094" s="139" t="s">
        <v>1052</v>
      </c>
      <c r="I1094" s="142" t="s">
        <v>75</v>
      </c>
      <c r="J1094" s="203" t="str">
        <f>+_xlfn.XLOOKUP(Tabla1[[#This Row],[COD. COLABORADOR]],'[1]Reg_PJ_IP (Bruto)'!$A:$A,'[1]Reg_PJ_IP (Bruto)'!$BL:$BL)</f>
        <v>ACREDITADA</v>
      </c>
    </row>
    <row r="1095" spans="1:10" x14ac:dyDescent="0.3">
      <c r="A1095" s="123" t="s">
        <v>52</v>
      </c>
      <c r="B1095" s="126">
        <v>45604</v>
      </c>
      <c r="C1095" s="139" t="s">
        <v>69</v>
      </c>
      <c r="D1095" s="139">
        <v>1120192</v>
      </c>
      <c r="E1095" s="143" t="s">
        <v>414</v>
      </c>
      <c r="F1095" s="139">
        <v>6864</v>
      </c>
      <c r="G1095" s="139" t="s">
        <v>415</v>
      </c>
      <c r="H1095" s="139" t="s">
        <v>1047</v>
      </c>
      <c r="I1095" s="142" t="s">
        <v>75</v>
      </c>
      <c r="J1095" s="203" t="str">
        <f>+_xlfn.XLOOKUP(Tabla1[[#This Row],[COD. COLABORADOR]],'[1]Reg_PJ_IP (Bruto)'!$A:$A,'[1]Reg_PJ_IP (Bruto)'!$BL:$BL)</f>
        <v>ACREDITADA</v>
      </c>
    </row>
    <row r="1096" spans="1:10" x14ac:dyDescent="0.3">
      <c r="A1096" s="123" t="s">
        <v>52</v>
      </c>
      <c r="B1096" s="124">
        <v>45614</v>
      </c>
      <c r="C1096" s="139" t="s">
        <v>70</v>
      </c>
      <c r="D1096" s="139">
        <v>1120197</v>
      </c>
      <c r="E1096" s="143" t="s">
        <v>416</v>
      </c>
      <c r="F1096" s="143">
        <v>7163</v>
      </c>
      <c r="G1096" s="139" t="s">
        <v>417</v>
      </c>
      <c r="H1096" s="139" t="s">
        <v>1052</v>
      </c>
      <c r="I1096" s="142" t="s">
        <v>74</v>
      </c>
      <c r="J1096" s="203" t="str">
        <f>+_xlfn.XLOOKUP(Tabla1[[#This Row],[COD. COLABORADOR]],'[1]Reg_PJ_IP (Bruto)'!$A:$A,'[1]Reg_PJ_IP (Bruto)'!$BL:$BL)</f>
        <v>ACREDITADA</v>
      </c>
    </row>
    <row r="1097" spans="1:10" x14ac:dyDescent="0.3">
      <c r="A1097" s="123" t="s">
        <v>52</v>
      </c>
      <c r="B1097" s="126">
        <v>45617</v>
      </c>
      <c r="C1097" s="139" t="s">
        <v>71</v>
      </c>
      <c r="D1097" s="139">
        <v>1120209</v>
      </c>
      <c r="E1097" s="139" t="s">
        <v>196</v>
      </c>
      <c r="F1097" s="139">
        <v>4250</v>
      </c>
      <c r="G1097" s="139" t="s">
        <v>100</v>
      </c>
      <c r="H1097" s="139" t="s">
        <v>1047</v>
      </c>
      <c r="I1097" s="142" t="s">
        <v>71</v>
      </c>
      <c r="J1097" s="203" t="str">
        <f>+_xlfn.XLOOKUP(Tabla1[[#This Row],[COD. COLABORADOR]],'[1]Reg_PJ_IP (Bruto)'!$A:$A,'[1]Reg_PJ_IP (Bruto)'!$BL:$BL)</f>
        <v>ACREDITADA</v>
      </c>
    </row>
    <row r="1098" spans="1:10" x14ac:dyDescent="0.3">
      <c r="A1098" s="123" t="s">
        <v>52</v>
      </c>
      <c r="B1098" s="128">
        <v>45632</v>
      </c>
      <c r="C1098" s="139" t="s">
        <v>70</v>
      </c>
      <c r="D1098" s="139">
        <v>1120209</v>
      </c>
      <c r="E1098" s="143" t="s">
        <v>196</v>
      </c>
      <c r="F1098" s="143">
        <v>4250</v>
      </c>
      <c r="G1098" s="139" t="s">
        <v>100</v>
      </c>
      <c r="H1098" s="139" t="s">
        <v>1047</v>
      </c>
      <c r="I1098" s="142" t="s">
        <v>74</v>
      </c>
      <c r="J1098" s="203" t="str">
        <f>+_xlfn.XLOOKUP(Tabla1[[#This Row],[COD. COLABORADOR]],'[1]Reg_PJ_IP (Bruto)'!$A:$A,'[1]Reg_PJ_IP (Bruto)'!$BL:$BL)</f>
        <v>ACREDITADA</v>
      </c>
    </row>
    <row r="1099" spans="1:10" x14ac:dyDescent="0.3">
      <c r="A1099" s="123" t="s">
        <v>52</v>
      </c>
      <c r="B1099" s="131">
        <v>45637</v>
      </c>
      <c r="C1099" s="139" t="s">
        <v>72</v>
      </c>
      <c r="D1099" s="140">
        <v>1120226</v>
      </c>
      <c r="E1099" s="141" t="s">
        <v>99</v>
      </c>
      <c r="F1099" s="141">
        <v>4250</v>
      </c>
      <c r="G1099" s="140" t="s">
        <v>100</v>
      </c>
      <c r="H1099" s="140" t="s">
        <v>1044</v>
      </c>
      <c r="I1099" s="142" t="s">
        <v>74</v>
      </c>
      <c r="J1099" s="203" t="str">
        <f>+_xlfn.XLOOKUP(Tabla1[[#This Row],[COD. COLABORADOR]],'[1]Reg_PJ_IP (Bruto)'!$A:$A,'[1]Reg_PJ_IP (Bruto)'!$BL:$BL)</f>
        <v>ACREDITADA</v>
      </c>
    </row>
    <row r="1100" spans="1:10" x14ac:dyDescent="0.3">
      <c r="A1100" s="123" t="s">
        <v>52</v>
      </c>
      <c r="B1100" s="124">
        <v>45706</v>
      </c>
      <c r="C1100" s="139" t="s">
        <v>71</v>
      </c>
      <c r="D1100" s="139">
        <v>1120226</v>
      </c>
      <c r="E1100" s="143" t="s">
        <v>99</v>
      </c>
      <c r="F1100" s="143">
        <v>4250</v>
      </c>
      <c r="G1100" s="139" t="s">
        <v>100</v>
      </c>
      <c r="H1100" s="139" t="s">
        <v>1044</v>
      </c>
      <c r="I1100" s="142" t="s">
        <v>71</v>
      </c>
      <c r="J1100" s="203" t="str">
        <f>+_xlfn.XLOOKUP(Tabla1[[#This Row],[COD. COLABORADOR]],'[1]Reg_PJ_IP (Bruto)'!$A:$A,'[1]Reg_PJ_IP (Bruto)'!$BL:$BL)</f>
        <v>ACREDITADA</v>
      </c>
    </row>
    <row r="1101" spans="1:10" x14ac:dyDescent="0.3">
      <c r="A1101" s="123" t="s">
        <v>52</v>
      </c>
      <c r="B1101" s="124">
        <v>45722</v>
      </c>
      <c r="C1101" s="139" t="s">
        <v>70</v>
      </c>
      <c r="D1101" s="139">
        <v>1120216</v>
      </c>
      <c r="E1101" s="143" t="s">
        <v>428</v>
      </c>
      <c r="F1101" s="143">
        <v>7145</v>
      </c>
      <c r="G1101" s="139" t="s">
        <v>429</v>
      </c>
      <c r="H1101" s="139" t="s">
        <v>1052</v>
      </c>
      <c r="I1101" s="142" t="s">
        <v>75</v>
      </c>
      <c r="J1101" s="203" t="str">
        <f>+_xlfn.XLOOKUP(Tabla1[[#This Row],[COD. COLABORADOR]],'[1]Reg_PJ_IP (Bruto)'!$A:$A,'[1]Reg_PJ_IP (Bruto)'!$BL:$BL)</f>
        <v>ACREDITADA</v>
      </c>
    </row>
    <row r="1102" spans="1:10" x14ac:dyDescent="0.3">
      <c r="A1102" s="123" t="s">
        <v>52</v>
      </c>
      <c r="B1102" s="124">
        <v>45735</v>
      </c>
      <c r="C1102" s="139" t="s">
        <v>69</v>
      </c>
      <c r="D1102" s="139">
        <v>1120229</v>
      </c>
      <c r="E1102" s="143" t="s">
        <v>884</v>
      </c>
      <c r="F1102" s="143">
        <v>7510</v>
      </c>
      <c r="G1102" s="139" t="s">
        <v>1223</v>
      </c>
      <c r="H1102" s="139" t="s">
        <v>1060</v>
      </c>
      <c r="I1102" s="142" t="s">
        <v>75</v>
      </c>
      <c r="J1102" s="203" t="str">
        <f>+_xlfn.XLOOKUP(Tabla1[[#This Row],[COD. COLABORADOR]],'[1]Reg_PJ_IP (Bruto)'!$A:$A,'[1]Reg_PJ_IP (Bruto)'!$BL:$BL)</f>
        <v>ACREDITADA</v>
      </c>
    </row>
    <row r="1103" spans="1:10" x14ac:dyDescent="0.3">
      <c r="A1103" s="123" t="s">
        <v>52</v>
      </c>
      <c r="B1103" s="124">
        <v>45755</v>
      </c>
      <c r="C1103" s="139" t="s">
        <v>69</v>
      </c>
      <c r="D1103" s="139">
        <v>1120201</v>
      </c>
      <c r="E1103" s="143" t="s">
        <v>421</v>
      </c>
      <c r="F1103" s="143">
        <v>7163</v>
      </c>
      <c r="G1103" s="139" t="s">
        <v>417</v>
      </c>
      <c r="H1103" s="139" t="s">
        <v>1049</v>
      </c>
      <c r="I1103" s="142" t="s">
        <v>74</v>
      </c>
      <c r="J1103" s="203" t="str">
        <f>+_xlfn.XLOOKUP(Tabla1[[#This Row],[COD. COLABORADOR]],'[1]Reg_PJ_IP (Bruto)'!$A:$A,'[1]Reg_PJ_IP (Bruto)'!$BL:$BL)</f>
        <v>ACREDITADA</v>
      </c>
    </row>
    <row r="1104" spans="1:10" x14ac:dyDescent="0.3">
      <c r="A1104" s="123" t="s">
        <v>52</v>
      </c>
      <c r="B1104" s="124">
        <v>45764</v>
      </c>
      <c r="C1104" s="139" t="s">
        <v>70</v>
      </c>
      <c r="D1104" s="139">
        <v>1120221</v>
      </c>
      <c r="E1104" s="143" t="s">
        <v>422</v>
      </c>
      <c r="F1104" s="143">
        <v>7510</v>
      </c>
      <c r="G1104" s="139" t="s">
        <v>1223</v>
      </c>
      <c r="H1104" s="139" t="s">
        <v>1045</v>
      </c>
      <c r="I1104" s="142" t="s">
        <v>74</v>
      </c>
      <c r="J1104" s="203" t="str">
        <f>+_xlfn.XLOOKUP(Tabla1[[#This Row],[COD. COLABORADOR]],'[1]Reg_PJ_IP (Bruto)'!$A:$A,'[1]Reg_PJ_IP (Bruto)'!$BL:$BL)</f>
        <v>ACREDITADA</v>
      </c>
    </row>
    <row r="1105" spans="1:10" x14ac:dyDescent="0.3">
      <c r="A1105" s="125" t="s">
        <v>52</v>
      </c>
      <c r="B1105" s="124">
        <v>45778</v>
      </c>
      <c r="C1105" s="139" t="s">
        <v>70</v>
      </c>
      <c r="D1105" s="139">
        <v>1120202</v>
      </c>
      <c r="E1105" s="143" t="s">
        <v>911</v>
      </c>
      <c r="F1105" s="143">
        <v>6570</v>
      </c>
      <c r="G1105" s="139" t="s">
        <v>1445</v>
      </c>
      <c r="H1105" s="139" t="s">
        <v>1052</v>
      </c>
      <c r="I1105" s="142" t="s">
        <v>75</v>
      </c>
      <c r="J1105" s="203" t="str">
        <f>+_xlfn.XLOOKUP(Tabla1[[#This Row],[COD. COLABORADOR]],'[1]Reg_PJ_IP (Bruto)'!$A:$A,'[1]Reg_PJ_IP (Bruto)'!$BL:$BL)</f>
        <v>ACREDITADA</v>
      </c>
    </row>
    <row r="1106" spans="1:10" x14ac:dyDescent="0.3">
      <c r="A1106" s="125" t="s">
        <v>52</v>
      </c>
      <c r="B1106" s="124">
        <v>45800</v>
      </c>
      <c r="C1106" s="139" t="s">
        <v>70</v>
      </c>
      <c r="D1106" s="139">
        <v>1120235</v>
      </c>
      <c r="E1106" s="143" t="s">
        <v>912</v>
      </c>
      <c r="F1106" s="143">
        <v>7473</v>
      </c>
      <c r="G1106" s="139" t="s">
        <v>1173</v>
      </c>
      <c r="H1106" s="139" t="s">
        <v>1060</v>
      </c>
      <c r="I1106" s="142" t="s">
        <v>75</v>
      </c>
      <c r="J1106" s="203" t="str">
        <f>+_xlfn.XLOOKUP(Tabla1[[#This Row],[COD. COLABORADOR]],'[1]Reg_PJ_IP (Bruto)'!$A:$A,'[1]Reg_PJ_IP (Bruto)'!$BL:$BL)</f>
        <v>ACREDITADA</v>
      </c>
    </row>
    <row r="1107" spans="1:10" x14ac:dyDescent="0.3">
      <c r="A1107" s="123" t="s">
        <v>52</v>
      </c>
      <c r="B1107" s="126">
        <v>45821</v>
      </c>
      <c r="C1107" s="139" t="s">
        <v>70</v>
      </c>
      <c r="D1107" s="139">
        <v>1120222</v>
      </c>
      <c r="E1107" s="139" t="s">
        <v>423</v>
      </c>
      <c r="F1107" s="139">
        <v>4450</v>
      </c>
      <c r="G1107" s="139" t="s">
        <v>297</v>
      </c>
      <c r="H1107" s="139" t="s">
        <v>1045</v>
      </c>
      <c r="I1107" s="142" t="s">
        <v>75</v>
      </c>
      <c r="J1107" s="203" t="str">
        <f>+_xlfn.XLOOKUP(Tabla1[[#This Row],[COD. COLABORADOR]],'[1]Reg_PJ_IP (Bruto)'!$A:$A,'[1]Reg_PJ_IP (Bruto)'!$BL:$BL)</f>
        <v>ACREDITADA</v>
      </c>
    </row>
    <row r="1108" spans="1:10" x14ac:dyDescent="0.3">
      <c r="A1108" s="123" t="s">
        <v>52</v>
      </c>
      <c r="B1108" s="126">
        <v>45840</v>
      </c>
      <c r="C1108" s="139" t="s">
        <v>70</v>
      </c>
      <c r="D1108" s="140">
        <v>1120233</v>
      </c>
      <c r="E1108" s="140" t="s">
        <v>971</v>
      </c>
      <c r="F1108" s="140">
        <v>7473</v>
      </c>
      <c r="G1108" s="140" t="s">
        <v>1173</v>
      </c>
      <c r="H1108" s="139" t="s">
        <v>1060</v>
      </c>
      <c r="I1108" s="142" t="s">
        <v>75</v>
      </c>
      <c r="J1108" s="203" t="str">
        <f>+_xlfn.XLOOKUP(Tabla1[[#This Row],[COD. COLABORADOR]],'[1]Reg_PJ_IP (Bruto)'!$A:$A,'[1]Reg_PJ_IP (Bruto)'!$BL:$BL)</f>
        <v>ACREDITADA</v>
      </c>
    </row>
    <row r="1109" spans="1:10" x14ac:dyDescent="0.3">
      <c r="A1109" s="125" t="s">
        <v>52</v>
      </c>
      <c r="B1109" s="124">
        <v>45853</v>
      </c>
      <c r="C1109" s="139" t="s">
        <v>70</v>
      </c>
      <c r="D1109" s="140">
        <v>1120194</v>
      </c>
      <c r="E1109" s="143" t="s">
        <v>427</v>
      </c>
      <c r="F1109" s="141">
        <v>6864</v>
      </c>
      <c r="G1109" s="140" t="s">
        <v>415</v>
      </c>
      <c r="H1109" s="139" t="s">
        <v>1045</v>
      </c>
      <c r="I1109" s="142" t="s">
        <v>75</v>
      </c>
      <c r="J1109" s="203" t="str">
        <f>+_xlfn.XLOOKUP(Tabla1[[#This Row],[COD. COLABORADOR]],'[1]Reg_PJ_IP (Bruto)'!$A:$A,'[1]Reg_PJ_IP (Bruto)'!$BL:$BL)</f>
        <v>ACREDITADA</v>
      </c>
    </row>
    <row r="1110" spans="1:10" x14ac:dyDescent="0.3">
      <c r="A1110" s="123" t="s">
        <v>52</v>
      </c>
      <c r="B1110" s="124">
        <v>45873</v>
      </c>
      <c r="C1110" s="139" t="s">
        <v>70</v>
      </c>
      <c r="D1110" s="140">
        <v>1120237</v>
      </c>
      <c r="E1110" s="143" t="s">
        <v>999</v>
      </c>
      <c r="F1110" s="141">
        <v>6864</v>
      </c>
      <c r="G1110" s="140" t="s">
        <v>415</v>
      </c>
      <c r="H1110" s="139" t="s">
        <v>1060</v>
      </c>
      <c r="I1110" s="142" t="s">
        <v>75</v>
      </c>
      <c r="J1110" s="203" t="str">
        <f>+_xlfn.XLOOKUP(Tabla1[[#This Row],[COD. COLABORADOR]],'[1]Reg_PJ_IP (Bruto)'!$A:$A,'[1]Reg_PJ_IP (Bruto)'!$BL:$BL)</f>
        <v>ACREDITADA</v>
      </c>
    </row>
    <row r="1111" spans="1:10" x14ac:dyDescent="0.3">
      <c r="A1111" s="123" t="s">
        <v>52</v>
      </c>
      <c r="B1111" s="126">
        <v>45887</v>
      </c>
      <c r="C1111" s="139" t="s">
        <v>70</v>
      </c>
      <c r="D1111" s="140">
        <v>1120192</v>
      </c>
      <c r="E1111" s="139" t="s">
        <v>414</v>
      </c>
      <c r="F1111" s="140">
        <v>6864</v>
      </c>
      <c r="G1111" s="140" t="s">
        <v>415</v>
      </c>
      <c r="H1111" s="139" t="s">
        <v>1047</v>
      </c>
      <c r="I1111" s="142" t="s">
        <v>75</v>
      </c>
      <c r="J1111" s="203" t="str">
        <f>+_xlfn.XLOOKUP(Tabla1[[#This Row],[COD. COLABORADOR]],'[1]Reg_PJ_IP (Bruto)'!$A:$A,'[1]Reg_PJ_IP (Bruto)'!$BL:$BL)</f>
        <v>ACREDITADA</v>
      </c>
    </row>
    <row r="1112" spans="1:10" x14ac:dyDescent="0.3">
      <c r="A1112" s="123" t="s">
        <v>52</v>
      </c>
      <c r="B1112" s="126">
        <v>45901</v>
      </c>
      <c r="C1112" s="139" t="s">
        <v>69</v>
      </c>
      <c r="D1112" s="140">
        <v>1120226</v>
      </c>
      <c r="E1112" s="140" t="s">
        <v>99</v>
      </c>
      <c r="F1112" s="140">
        <v>4250</v>
      </c>
      <c r="G1112" s="140" t="s">
        <v>100</v>
      </c>
      <c r="H1112" s="139" t="s">
        <v>1044</v>
      </c>
      <c r="I1112" s="142" t="s">
        <v>75</v>
      </c>
      <c r="J1112" s="203" t="str">
        <f>+_xlfn.XLOOKUP(Tabla1[[#This Row],[COD. COLABORADOR]],'[1]Reg_PJ_IP (Bruto)'!$A:$A,'[1]Reg_PJ_IP (Bruto)'!$BL:$BL)</f>
        <v>ACREDITADA</v>
      </c>
    </row>
    <row r="1113" spans="1:10" x14ac:dyDescent="0.3">
      <c r="A1113" s="123" t="s">
        <v>52</v>
      </c>
      <c r="B1113" s="124">
        <v>45901</v>
      </c>
      <c r="C1113" s="139" t="s">
        <v>69</v>
      </c>
      <c r="D1113" s="140">
        <v>1120229</v>
      </c>
      <c r="E1113" s="141" t="s">
        <v>884</v>
      </c>
      <c r="F1113" s="141">
        <v>7510</v>
      </c>
      <c r="G1113" s="140" t="s">
        <v>1223</v>
      </c>
      <c r="H1113" s="139" t="s">
        <v>1060</v>
      </c>
      <c r="I1113" s="142" t="s">
        <v>75</v>
      </c>
      <c r="J1113" s="203" t="str">
        <f>+_xlfn.XLOOKUP(Tabla1[[#This Row],[COD. COLABORADOR]],'[1]Reg_PJ_IP (Bruto)'!$A:$A,'[1]Reg_PJ_IP (Bruto)'!$BL:$BL)</f>
        <v>ACREDITADA</v>
      </c>
    </row>
    <row r="1114" spans="1:10" x14ac:dyDescent="0.3">
      <c r="A1114" s="123" t="s">
        <v>52</v>
      </c>
      <c r="B1114" s="124">
        <v>45932</v>
      </c>
      <c r="C1114" s="139" t="s">
        <v>69</v>
      </c>
      <c r="D1114" s="139">
        <v>1120239</v>
      </c>
      <c r="E1114" s="143" t="s">
        <v>1250</v>
      </c>
      <c r="F1114" s="143">
        <v>7510</v>
      </c>
      <c r="G1114" s="139" t="s">
        <v>1223</v>
      </c>
      <c r="H1114" s="139" t="s">
        <v>1051</v>
      </c>
      <c r="I1114" s="142" t="s">
        <v>75</v>
      </c>
      <c r="J1114" s="203" t="str">
        <f>+_xlfn.XLOOKUP(Tabla1[[#This Row],[COD. COLABORADOR]],'[1]Reg_PJ_IP (Bruto)'!$A:$A,'[1]Reg_PJ_IP (Bruto)'!$BL:$BL)</f>
        <v>ACREDITADA</v>
      </c>
    </row>
    <row r="1115" spans="1:10" x14ac:dyDescent="0.3">
      <c r="A1115" s="123" t="s">
        <v>52</v>
      </c>
      <c r="B1115" s="126">
        <v>45945</v>
      </c>
      <c r="C1115" s="139" t="s">
        <v>69</v>
      </c>
      <c r="D1115" s="139">
        <v>1120240</v>
      </c>
      <c r="E1115" s="143" t="s">
        <v>1251</v>
      </c>
      <c r="F1115" s="139">
        <v>7510</v>
      </c>
      <c r="G1115" s="139" t="s">
        <v>1223</v>
      </c>
      <c r="H1115" s="139" t="s">
        <v>1051</v>
      </c>
      <c r="I1115" s="142" t="s">
        <v>75</v>
      </c>
      <c r="J1115" s="203" t="str">
        <f>+_xlfn.XLOOKUP(Tabla1[[#This Row],[COD. COLABORADOR]],'[1]Reg_PJ_IP (Bruto)'!$A:$A,'[1]Reg_PJ_IP (Bruto)'!$BL:$BL)</f>
        <v>ACREDITADA</v>
      </c>
    </row>
    <row r="1116" spans="1:10" x14ac:dyDescent="0.3">
      <c r="A1116" s="123" t="s">
        <v>52</v>
      </c>
      <c r="B1116" s="134">
        <v>45964</v>
      </c>
      <c r="C1116" s="139" t="s">
        <v>69</v>
      </c>
      <c r="D1116" s="139">
        <v>1120242</v>
      </c>
      <c r="E1116" s="139" t="s">
        <v>1248</v>
      </c>
      <c r="F1116" s="139">
        <v>6570</v>
      </c>
      <c r="G1116" s="139" t="s">
        <v>1445</v>
      </c>
      <c r="H1116" s="139" t="s">
        <v>1051</v>
      </c>
      <c r="I1116" s="142" t="s">
        <v>75</v>
      </c>
      <c r="J1116" s="203" t="str">
        <f>+_xlfn.XLOOKUP(Tabla1[[#This Row],[COD. COLABORADOR]],'[1]Reg_PJ_IP (Bruto)'!$A:$A,'[1]Reg_PJ_IP (Bruto)'!$BL:$BL)</f>
        <v>ACREDITADA</v>
      </c>
    </row>
    <row r="1117" spans="1:10" x14ac:dyDescent="0.3">
      <c r="A1117" s="123" t="s">
        <v>52</v>
      </c>
      <c r="B1117" s="124">
        <v>45974</v>
      </c>
      <c r="C1117" s="139" t="s">
        <v>69</v>
      </c>
      <c r="D1117" s="139">
        <v>1120241</v>
      </c>
      <c r="E1117" s="143" t="s">
        <v>420</v>
      </c>
      <c r="F1117" s="143">
        <v>6864</v>
      </c>
      <c r="G1117" s="139" t="s">
        <v>415</v>
      </c>
      <c r="H1117" s="139" t="s">
        <v>1051</v>
      </c>
      <c r="I1117" s="142" t="s">
        <v>75</v>
      </c>
      <c r="J1117" s="203" t="str">
        <f>+_xlfn.XLOOKUP(Tabla1[[#This Row],[COD. COLABORADOR]],'[1]Reg_PJ_IP (Bruto)'!$A:$A,'[1]Reg_PJ_IP (Bruto)'!$BL:$BL)</f>
        <v>ACREDITADA</v>
      </c>
    </row>
    <row r="1118" spans="1:10" x14ac:dyDescent="0.3">
      <c r="A1118" s="123" t="s">
        <v>52</v>
      </c>
      <c r="B1118" s="126">
        <v>45986</v>
      </c>
      <c r="C1118" s="139" t="s">
        <v>69</v>
      </c>
      <c r="D1118" s="139">
        <v>1120224</v>
      </c>
      <c r="E1118" s="143" t="s">
        <v>179</v>
      </c>
      <c r="F1118" s="139">
        <v>7683</v>
      </c>
      <c r="G1118" s="139" t="s">
        <v>92</v>
      </c>
      <c r="H1118" s="139" t="s">
        <v>1059</v>
      </c>
      <c r="I1118" s="142" t="s">
        <v>75</v>
      </c>
      <c r="J1118" s="203" t="str">
        <f>+_xlfn.XLOOKUP(Tabla1[[#This Row],[COD. COLABORADOR]],'[1]Reg_PJ_IP (Bruto)'!$A:$A,'[1]Reg_PJ_IP (Bruto)'!$BL:$BL)</f>
        <v>ACREDITADA</v>
      </c>
    </row>
    <row r="1119" spans="1:10" x14ac:dyDescent="0.3">
      <c r="A1119" s="123" t="s">
        <v>52</v>
      </c>
      <c r="B1119" s="126">
        <v>46008</v>
      </c>
      <c r="C1119" s="139" t="s">
        <v>69</v>
      </c>
      <c r="D1119" s="139">
        <v>1120209</v>
      </c>
      <c r="E1119" s="143" t="s">
        <v>196</v>
      </c>
      <c r="F1119" s="139">
        <v>4250</v>
      </c>
      <c r="G1119" s="139" t="s">
        <v>100</v>
      </c>
      <c r="H1119" s="139" t="s">
        <v>1047</v>
      </c>
      <c r="I1119" s="142" t="s">
        <v>75</v>
      </c>
      <c r="J1119" s="203" t="str">
        <f>+_xlfn.XLOOKUP(Tabla1[[#This Row],[COD. COLABORADOR]],'[1]Reg_PJ_IP (Bruto)'!$A:$A,'[1]Reg_PJ_IP (Bruto)'!$BL:$BL)</f>
        <v>ACREDITADA</v>
      </c>
    </row>
    <row r="1120" spans="1:10" x14ac:dyDescent="0.3">
      <c r="A1120" s="123" t="s">
        <v>52</v>
      </c>
      <c r="B1120" s="126">
        <v>46027</v>
      </c>
      <c r="C1120" s="139" t="s">
        <v>69</v>
      </c>
      <c r="D1120" s="139">
        <v>1120243</v>
      </c>
      <c r="E1120" s="143" t="s">
        <v>419</v>
      </c>
      <c r="F1120" s="139">
        <v>6570</v>
      </c>
      <c r="G1120" s="139" t="s">
        <v>1445</v>
      </c>
      <c r="H1120" s="139" t="s">
        <v>1053</v>
      </c>
      <c r="I1120" s="142" t="s">
        <v>75</v>
      </c>
      <c r="J1120" s="203" t="str">
        <f>+_xlfn.XLOOKUP(Tabla1[[#This Row],[COD. COLABORADOR]],'[1]Reg_PJ_IP (Bruto)'!$A:$A,'[1]Reg_PJ_IP (Bruto)'!$BL:$BL)</f>
        <v>ACREDITADA</v>
      </c>
    </row>
    <row r="1121" spans="1:10" x14ac:dyDescent="0.3">
      <c r="A1121" s="125" t="s">
        <v>52</v>
      </c>
      <c r="B1121" s="124">
        <v>46042</v>
      </c>
      <c r="C1121" s="139" t="s">
        <v>70</v>
      </c>
      <c r="D1121" s="140">
        <v>1120244</v>
      </c>
      <c r="E1121" s="143" t="s">
        <v>1252</v>
      </c>
      <c r="F1121" s="141">
        <v>6864</v>
      </c>
      <c r="G1121" s="139" t="s">
        <v>415</v>
      </c>
      <c r="H1121" s="139" t="s">
        <v>1047</v>
      </c>
      <c r="I1121" s="142" t="s">
        <v>75</v>
      </c>
      <c r="J1121" s="203" t="str">
        <f>+_xlfn.XLOOKUP(Tabla1[[#This Row],[COD. COLABORADOR]],'[1]Reg_PJ_IP (Bruto)'!$A:$A,'[1]Reg_PJ_IP (Bruto)'!$BL:$BL)</f>
        <v>ACREDITADA</v>
      </c>
    </row>
    <row r="1122" spans="1:10" x14ac:dyDescent="0.3">
      <c r="A1122" s="125" t="s">
        <v>52</v>
      </c>
      <c r="B1122" s="124">
        <v>46085</v>
      </c>
      <c r="C1122" s="139" t="s">
        <v>70</v>
      </c>
      <c r="D1122" s="139">
        <v>1120250</v>
      </c>
      <c r="E1122" s="143" t="s">
        <v>416</v>
      </c>
      <c r="F1122" s="143">
        <v>7163</v>
      </c>
      <c r="G1122" s="139" t="s">
        <v>417</v>
      </c>
      <c r="H1122" s="139" t="s">
        <v>1052</v>
      </c>
      <c r="I1122" s="142" t="s">
        <v>75</v>
      </c>
      <c r="J1122" s="203" t="str">
        <f>+_xlfn.XLOOKUP(Tabla1[[#This Row],[COD. COLABORADOR]],'[1]Reg_PJ_IP (Bruto)'!$A:$A,'[1]Reg_PJ_IP (Bruto)'!$BL:$BL)</f>
        <v>ACREDITADA</v>
      </c>
    </row>
    <row r="1123" spans="1:10" x14ac:dyDescent="0.3">
      <c r="A1123" s="123" t="s">
        <v>52</v>
      </c>
      <c r="B1123" s="124">
        <v>46101</v>
      </c>
      <c r="C1123" s="139" t="s">
        <v>70</v>
      </c>
      <c r="D1123" s="139">
        <v>1120229</v>
      </c>
      <c r="E1123" s="143" t="s">
        <v>884</v>
      </c>
      <c r="F1123" s="143">
        <v>7510</v>
      </c>
      <c r="G1123" s="139" t="s">
        <v>1223</v>
      </c>
      <c r="H1123" s="139" t="s">
        <v>1060</v>
      </c>
      <c r="I1123" s="142" t="s">
        <v>75</v>
      </c>
      <c r="J1123" s="203" t="str">
        <f>+_xlfn.XLOOKUP(Tabla1[[#This Row],[COD. COLABORADOR]],'[1]Reg_PJ_IP (Bruto)'!$A:$A,'[1]Reg_PJ_IP (Bruto)'!$BL:$BL)</f>
        <v>ACREDITADA</v>
      </c>
    </row>
    <row r="1124" spans="1:10" x14ac:dyDescent="0.3">
      <c r="A1124" s="125" t="s">
        <v>52</v>
      </c>
      <c r="B1124" s="124">
        <v>46113</v>
      </c>
      <c r="C1124" s="139" t="s">
        <v>70</v>
      </c>
      <c r="D1124" s="139">
        <v>1120241</v>
      </c>
      <c r="E1124" s="143" t="s">
        <v>420</v>
      </c>
      <c r="F1124" s="143">
        <v>6864</v>
      </c>
      <c r="G1124" s="139" t="s">
        <v>415</v>
      </c>
      <c r="H1124" s="139" t="s">
        <v>1051</v>
      </c>
      <c r="I1124" s="142" t="s">
        <v>74</v>
      </c>
      <c r="J1124" s="203" t="str">
        <f>+_xlfn.XLOOKUP(Tabla1[[#This Row],[COD. COLABORADOR]],'[1]Reg_PJ_IP (Bruto)'!$A:$A,'[1]Reg_PJ_IP (Bruto)'!$BL:$BL)</f>
        <v>ACREDITADA</v>
      </c>
    </row>
    <row r="1125" spans="1:10" x14ac:dyDescent="0.3">
      <c r="A1125" s="125" t="s">
        <v>52</v>
      </c>
      <c r="B1125" s="124">
        <v>46120</v>
      </c>
      <c r="C1125" s="139" t="s">
        <v>69</v>
      </c>
      <c r="D1125" s="139">
        <v>1120221</v>
      </c>
      <c r="E1125" s="143" t="s">
        <v>422</v>
      </c>
      <c r="F1125" s="143">
        <v>7510</v>
      </c>
      <c r="G1125" s="139" t="s">
        <v>1223</v>
      </c>
      <c r="H1125" s="139" t="s">
        <v>1045</v>
      </c>
      <c r="I1125" s="142" t="s">
        <v>75</v>
      </c>
      <c r="J1125" s="203" t="str">
        <f>+_xlfn.XLOOKUP(Tabla1[[#This Row],[COD. COLABORADOR]],'[1]Reg_PJ_IP (Bruto)'!$A:$A,'[1]Reg_PJ_IP (Bruto)'!$BL:$BL)</f>
        <v>ACREDITADA</v>
      </c>
    </row>
    <row r="1126" spans="1:10" x14ac:dyDescent="0.3">
      <c r="A1126" s="123" t="s">
        <v>52</v>
      </c>
      <c r="B1126" s="126">
        <v>46139</v>
      </c>
      <c r="C1126" s="139" t="s">
        <v>71</v>
      </c>
      <c r="D1126" s="139">
        <v>1120223</v>
      </c>
      <c r="E1126" s="139" t="s">
        <v>1248</v>
      </c>
      <c r="F1126" s="139">
        <v>6570</v>
      </c>
      <c r="G1126" s="139" t="s">
        <v>1445</v>
      </c>
      <c r="H1126" s="139" t="s">
        <v>1051</v>
      </c>
      <c r="I1126" s="142" t="s">
        <v>71</v>
      </c>
      <c r="J1126" s="203" t="str">
        <f>+_xlfn.XLOOKUP(Tabla1[[#This Row],[COD. COLABORADOR]],'[1]Reg_PJ_IP (Bruto)'!$A:$A,'[1]Reg_PJ_IP (Bruto)'!$BL:$BL)</f>
        <v>ACREDITADA</v>
      </c>
    </row>
    <row r="1127" spans="1:10" x14ac:dyDescent="0.3">
      <c r="A1127" s="123" t="s">
        <v>52</v>
      </c>
      <c r="B1127" s="124">
        <v>46154</v>
      </c>
      <c r="C1127" s="139" t="s">
        <v>70</v>
      </c>
      <c r="D1127" s="139">
        <v>1120247</v>
      </c>
      <c r="E1127" s="143" t="s">
        <v>1144</v>
      </c>
      <c r="F1127" s="143">
        <v>6570</v>
      </c>
      <c r="G1127" s="139" t="s">
        <v>1445</v>
      </c>
      <c r="H1127" s="139" t="s">
        <v>1049</v>
      </c>
      <c r="I1127" s="142" t="s">
        <v>75</v>
      </c>
      <c r="J1127" s="203" t="str">
        <f>+_xlfn.XLOOKUP(Tabla1[[#This Row],[COD. COLABORADOR]],'[1]Reg_PJ_IP (Bruto)'!$A:$A,'[1]Reg_PJ_IP (Bruto)'!$BL:$BL)</f>
        <v>ACREDITADA</v>
      </c>
    </row>
    <row r="1128" spans="1:10" x14ac:dyDescent="0.3">
      <c r="A1128" s="123" t="s">
        <v>52</v>
      </c>
      <c r="B1128" s="124">
        <v>46164</v>
      </c>
      <c r="C1128" s="139" t="s">
        <v>70</v>
      </c>
      <c r="D1128" s="139">
        <v>1120233</v>
      </c>
      <c r="E1128" s="143" t="s">
        <v>971</v>
      </c>
      <c r="F1128" s="143">
        <v>7473</v>
      </c>
      <c r="G1128" s="139" t="s">
        <v>1173</v>
      </c>
      <c r="H1128" s="139" t="s">
        <v>1060</v>
      </c>
      <c r="I1128" s="142" t="s">
        <v>75</v>
      </c>
      <c r="J1128" s="203" t="str">
        <f>+_xlfn.XLOOKUP(Tabla1[[#This Row],[COD. COLABORADOR]],'[1]Reg_PJ_IP (Bruto)'!$A:$A,'[1]Reg_PJ_IP (Bruto)'!$BL:$BL)</f>
        <v>ACREDITADA</v>
      </c>
    </row>
    <row r="1129" spans="1:10" x14ac:dyDescent="0.3">
      <c r="A1129" s="123" t="s">
        <v>52</v>
      </c>
      <c r="B1129" s="124">
        <v>46168</v>
      </c>
      <c r="C1129" s="139" t="s">
        <v>71</v>
      </c>
      <c r="D1129" s="139">
        <v>1120245</v>
      </c>
      <c r="E1129" s="143" t="s">
        <v>1249</v>
      </c>
      <c r="F1129" s="143">
        <v>6864</v>
      </c>
      <c r="G1129" s="139" t="s">
        <v>415</v>
      </c>
      <c r="H1129" s="139" t="s">
        <v>1047</v>
      </c>
      <c r="I1129" s="142" t="s">
        <v>71</v>
      </c>
      <c r="J1129" s="203" t="str">
        <f>+_xlfn.XLOOKUP(Tabla1[[#This Row],[COD. COLABORADOR]],'[1]Reg_PJ_IP (Bruto)'!$A:$A,'[1]Reg_PJ_IP (Bruto)'!$BL:$BL)</f>
        <v>ACREDITADA</v>
      </c>
    </row>
    <row r="1130" spans="1:10" x14ac:dyDescent="0.3">
      <c r="A1130" s="123" t="s">
        <v>52</v>
      </c>
      <c r="B1130" s="124">
        <v>46174</v>
      </c>
      <c r="C1130" s="139" t="s">
        <v>68</v>
      </c>
      <c r="D1130" s="139">
        <v>1120235</v>
      </c>
      <c r="E1130" s="143" t="s">
        <v>912</v>
      </c>
      <c r="F1130" s="143">
        <v>7473</v>
      </c>
      <c r="G1130" s="139" t="s">
        <v>1173</v>
      </c>
      <c r="H1130" s="139" t="s">
        <v>1060</v>
      </c>
      <c r="I1130" s="142" t="s">
        <v>74</v>
      </c>
      <c r="J1130" s="203" t="str">
        <f>+_xlfn.XLOOKUP(Tabla1[[#This Row],[COD. COLABORADOR]],'[1]Reg_PJ_IP (Bruto)'!$A:$A,'[1]Reg_PJ_IP (Bruto)'!$BL:$BL)</f>
        <v>ACREDITADA</v>
      </c>
    </row>
    <row r="1131" spans="1:10" x14ac:dyDescent="0.3">
      <c r="A1131" s="123" t="s">
        <v>52</v>
      </c>
      <c r="B1131" s="126">
        <v>46176</v>
      </c>
      <c r="C1131" s="139" t="s">
        <v>69</v>
      </c>
      <c r="D1131" s="139">
        <v>1120237</v>
      </c>
      <c r="E1131" s="139" t="s">
        <v>999</v>
      </c>
      <c r="F1131" s="139">
        <v>6864</v>
      </c>
      <c r="G1131" s="139" t="s">
        <v>415</v>
      </c>
      <c r="H1131" s="139" t="s">
        <v>1060</v>
      </c>
      <c r="I1131" s="142" t="s">
        <v>75</v>
      </c>
      <c r="J1131" s="203" t="str">
        <f>+_xlfn.XLOOKUP(Tabla1[[#This Row],[COD. COLABORADOR]],'[1]Reg_PJ_IP (Bruto)'!$A:$A,'[1]Reg_PJ_IP (Bruto)'!$BL:$BL)</f>
        <v>ACREDITADA</v>
      </c>
    </row>
    <row r="1132" spans="1:10" x14ac:dyDescent="0.3">
      <c r="A1132" s="123" t="s">
        <v>52</v>
      </c>
      <c r="B1132" s="128">
        <v>46209</v>
      </c>
      <c r="C1132" s="139" t="s">
        <v>70</v>
      </c>
      <c r="D1132" s="139">
        <v>1120239</v>
      </c>
      <c r="E1132" s="143" t="s">
        <v>1250</v>
      </c>
      <c r="F1132" s="143">
        <v>7510</v>
      </c>
      <c r="G1132" s="139" t="s">
        <v>1223</v>
      </c>
      <c r="H1132" s="139" t="s">
        <v>1051</v>
      </c>
      <c r="I1132" s="142" t="s">
        <v>75</v>
      </c>
      <c r="J1132" s="203" t="str">
        <f>+_xlfn.XLOOKUP(Tabla1[[#This Row],[COD. COLABORADOR]],'[1]Reg_PJ_IP (Bruto)'!$A:$A,'[1]Reg_PJ_IP (Bruto)'!$BL:$BL)</f>
        <v>ACREDITADA</v>
      </c>
    </row>
    <row r="1133" spans="1:10" x14ac:dyDescent="0.3">
      <c r="A1133" s="123" t="s">
        <v>42</v>
      </c>
      <c r="B1133" s="124">
        <v>44652</v>
      </c>
      <c r="C1133" s="139" t="s">
        <v>66</v>
      </c>
      <c r="D1133" s="139">
        <v>1070696</v>
      </c>
      <c r="E1133" s="141" t="s">
        <v>431</v>
      </c>
      <c r="F1133" s="143">
        <v>6902</v>
      </c>
      <c r="G1133" s="139" t="s">
        <v>1431</v>
      </c>
      <c r="H1133" s="139" t="s">
        <v>1047</v>
      </c>
      <c r="I1133" s="142" t="s">
        <v>75</v>
      </c>
      <c r="J1133" s="203" t="str">
        <f>+_xlfn.XLOOKUP(Tabla1[[#This Row],[COD. COLABORADOR]],'[1]Reg_PJ_IP (Bruto)'!$A:$A,'[1]Reg_PJ_IP (Bruto)'!$BL:$BL)</f>
        <v>ACREDITADA</v>
      </c>
    </row>
    <row r="1134" spans="1:10" x14ac:dyDescent="0.3">
      <c r="A1134" s="123" t="s">
        <v>42</v>
      </c>
      <c r="B1134" s="124">
        <v>44652</v>
      </c>
      <c r="C1134" s="139" t="s">
        <v>66</v>
      </c>
      <c r="D1134" s="139">
        <v>1070710</v>
      </c>
      <c r="E1134" s="141" t="s">
        <v>432</v>
      </c>
      <c r="F1134" s="143">
        <v>2150</v>
      </c>
      <c r="G1134" s="139" t="s">
        <v>1171</v>
      </c>
      <c r="H1134" s="139" t="s">
        <v>1055</v>
      </c>
      <c r="I1134" s="142" t="s">
        <v>75</v>
      </c>
      <c r="J1134" s="203" t="str">
        <f>+_xlfn.XLOOKUP(Tabla1[[#This Row],[COD. COLABORADOR]],'[1]Reg_PJ_IP (Bruto)'!$A:$A,'[1]Reg_PJ_IP (Bruto)'!$BL:$BL)</f>
        <v>ACREDITADA</v>
      </c>
    </row>
    <row r="1135" spans="1:10" x14ac:dyDescent="0.3">
      <c r="A1135" s="123" t="s">
        <v>42</v>
      </c>
      <c r="B1135" s="126">
        <v>44652</v>
      </c>
      <c r="C1135" s="139" t="s">
        <v>67</v>
      </c>
      <c r="D1135" s="139">
        <v>1070561</v>
      </c>
      <c r="E1135" s="139" t="s">
        <v>730</v>
      </c>
      <c r="F1135" s="139">
        <v>6880</v>
      </c>
      <c r="G1135" s="139" t="s">
        <v>460</v>
      </c>
      <c r="H1135" s="139" t="s">
        <v>1051</v>
      </c>
      <c r="I1135" s="142" t="s">
        <v>74</v>
      </c>
      <c r="J1135" s="203" t="str">
        <f>+_xlfn.XLOOKUP(Tabla1[[#This Row],[COD. COLABORADOR]],'[1]Reg_PJ_IP (Bruto)'!$A:$A,'[1]Reg_PJ_IP (Bruto)'!$BL:$BL)</f>
        <v>ACREDITADA</v>
      </c>
    </row>
    <row r="1136" spans="1:10" x14ac:dyDescent="0.3">
      <c r="A1136" s="123" t="s">
        <v>42</v>
      </c>
      <c r="B1136" s="124">
        <v>44652</v>
      </c>
      <c r="C1136" s="139" t="s">
        <v>67</v>
      </c>
      <c r="D1136" s="139">
        <v>1070466</v>
      </c>
      <c r="E1136" s="143" t="s">
        <v>696</v>
      </c>
      <c r="F1136" s="143">
        <v>4450</v>
      </c>
      <c r="G1136" s="139" t="s">
        <v>297</v>
      </c>
      <c r="H1136" s="139" t="s">
        <v>1045</v>
      </c>
      <c r="I1136" s="142" t="s">
        <v>74</v>
      </c>
      <c r="J1136" s="203" t="str">
        <f>+_xlfn.XLOOKUP(Tabla1[[#This Row],[COD. COLABORADOR]],'[1]Reg_PJ_IP (Bruto)'!$A:$A,'[1]Reg_PJ_IP (Bruto)'!$BL:$BL)</f>
        <v>ACREDITADA</v>
      </c>
    </row>
    <row r="1137" spans="1:10" x14ac:dyDescent="0.3">
      <c r="A1137" s="123" t="s">
        <v>42</v>
      </c>
      <c r="B1137" s="124">
        <v>44652</v>
      </c>
      <c r="C1137" s="139" t="s">
        <v>66</v>
      </c>
      <c r="D1137" s="139">
        <v>1070506</v>
      </c>
      <c r="E1137" s="143" t="s">
        <v>430</v>
      </c>
      <c r="F1137" s="143">
        <v>7462</v>
      </c>
      <c r="G1137" s="139" t="s">
        <v>1253</v>
      </c>
      <c r="H1137" s="139" t="s">
        <v>1046</v>
      </c>
      <c r="I1137" s="142" t="s">
        <v>75</v>
      </c>
      <c r="J1137" s="203" t="str">
        <f>+_xlfn.XLOOKUP(Tabla1[[#This Row],[COD. COLABORADOR]],'[1]Reg_PJ_IP (Bruto)'!$A:$A,'[1]Reg_PJ_IP (Bruto)'!$BL:$BL)</f>
        <v>ACREDITADA</v>
      </c>
    </row>
    <row r="1138" spans="1:10" x14ac:dyDescent="0.3">
      <c r="A1138" s="123" t="s">
        <v>42</v>
      </c>
      <c r="B1138" s="124">
        <v>44682</v>
      </c>
      <c r="C1138" s="139" t="s">
        <v>66</v>
      </c>
      <c r="D1138" s="139">
        <v>1070725</v>
      </c>
      <c r="E1138" s="143" t="s">
        <v>434</v>
      </c>
      <c r="F1138" s="143">
        <v>7605</v>
      </c>
      <c r="G1138" s="139" t="s">
        <v>1254</v>
      </c>
      <c r="H1138" s="139" t="s">
        <v>1046</v>
      </c>
      <c r="I1138" s="142" t="s">
        <v>75</v>
      </c>
      <c r="J1138" s="203" t="str">
        <f>+_xlfn.XLOOKUP(Tabla1[[#This Row],[COD. COLABORADOR]],'[1]Reg_PJ_IP (Bruto)'!$A:$A,'[1]Reg_PJ_IP (Bruto)'!$BL:$BL)</f>
        <v>ACREDITADA</v>
      </c>
    </row>
    <row r="1139" spans="1:10" x14ac:dyDescent="0.3">
      <c r="A1139" s="123" t="s">
        <v>42</v>
      </c>
      <c r="B1139" s="126">
        <v>44682</v>
      </c>
      <c r="C1139" s="139" t="s">
        <v>66</v>
      </c>
      <c r="D1139" s="139">
        <v>1070584</v>
      </c>
      <c r="E1139" s="139" t="s">
        <v>433</v>
      </c>
      <c r="F1139" s="139">
        <v>6973</v>
      </c>
      <c r="G1139" s="139" t="s">
        <v>1255</v>
      </c>
      <c r="H1139" s="139" t="s">
        <v>1063</v>
      </c>
      <c r="I1139" s="142" t="s">
        <v>75</v>
      </c>
      <c r="J1139" s="203" t="str">
        <f>+_xlfn.XLOOKUP(Tabla1[[#This Row],[COD. COLABORADOR]],'[1]Reg_PJ_IP (Bruto)'!$A:$A,'[1]Reg_PJ_IP (Bruto)'!$BL:$BL)</f>
        <v>ACREDITADA</v>
      </c>
    </row>
    <row r="1140" spans="1:10" x14ac:dyDescent="0.3">
      <c r="A1140" s="123" t="s">
        <v>42</v>
      </c>
      <c r="B1140" s="124">
        <v>44713</v>
      </c>
      <c r="C1140" s="139" t="s">
        <v>66</v>
      </c>
      <c r="D1140" s="140">
        <v>1070721</v>
      </c>
      <c r="E1140" s="143" t="s">
        <v>443</v>
      </c>
      <c r="F1140" s="141">
        <v>7462</v>
      </c>
      <c r="G1140" s="140" t="s">
        <v>1253</v>
      </c>
      <c r="H1140" s="139" t="s">
        <v>1046</v>
      </c>
      <c r="I1140" s="142" t="s">
        <v>75</v>
      </c>
      <c r="J1140" s="203" t="str">
        <f>+_xlfn.XLOOKUP(Tabla1[[#This Row],[COD. COLABORADOR]],'[1]Reg_PJ_IP (Bruto)'!$A:$A,'[1]Reg_PJ_IP (Bruto)'!$BL:$BL)</f>
        <v>ACREDITADA</v>
      </c>
    </row>
    <row r="1141" spans="1:10" x14ac:dyDescent="0.3">
      <c r="A1141" s="123" t="s">
        <v>42</v>
      </c>
      <c r="B1141" s="124">
        <v>44713</v>
      </c>
      <c r="C1141" s="139" t="s">
        <v>68</v>
      </c>
      <c r="D1141" s="140">
        <v>1070753</v>
      </c>
      <c r="E1141" s="141" t="s">
        <v>447</v>
      </c>
      <c r="F1141" s="141">
        <v>7462</v>
      </c>
      <c r="G1141" s="140" t="s">
        <v>1253</v>
      </c>
      <c r="H1141" s="139" t="s">
        <v>1044</v>
      </c>
      <c r="I1141" s="142" t="s">
        <v>75</v>
      </c>
      <c r="J1141" s="203" t="str">
        <f>+_xlfn.XLOOKUP(Tabla1[[#This Row],[COD. COLABORADOR]],'[1]Reg_PJ_IP (Bruto)'!$A:$A,'[1]Reg_PJ_IP (Bruto)'!$BL:$BL)</f>
        <v>ACREDITADA</v>
      </c>
    </row>
    <row r="1142" spans="1:10" x14ac:dyDescent="0.3">
      <c r="A1142" s="123" t="s">
        <v>42</v>
      </c>
      <c r="B1142" s="126">
        <v>44713</v>
      </c>
      <c r="C1142" s="139" t="s">
        <v>66</v>
      </c>
      <c r="D1142" s="139">
        <v>1070714</v>
      </c>
      <c r="E1142" s="139" t="s">
        <v>442</v>
      </c>
      <c r="F1142" s="139">
        <v>6570</v>
      </c>
      <c r="G1142" s="139" t="s">
        <v>1445</v>
      </c>
      <c r="H1142" s="139" t="s">
        <v>1050</v>
      </c>
      <c r="I1142" s="142" t="s">
        <v>75</v>
      </c>
      <c r="J1142" s="203" t="str">
        <f>+_xlfn.XLOOKUP(Tabla1[[#This Row],[COD. COLABORADOR]],'[1]Reg_PJ_IP (Bruto)'!$A:$A,'[1]Reg_PJ_IP (Bruto)'!$BL:$BL)</f>
        <v>ACREDITADA</v>
      </c>
    </row>
    <row r="1143" spans="1:10" x14ac:dyDescent="0.3">
      <c r="A1143" s="123" t="s">
        <v>42</v>
      </c>
      <c r="B1143" s="126">
        <v>44713</v>
      </c>
      <c r="C1143" s="139" t="s">
        <v>66</v>
      </c>
      <c r="D1143" s="139">
        <v>1070733</v>
      </c>
      <c r="E1143" s="139" t="s">
        <v>1516</v>
      </c>
      <c r="F1143" s="139">
        <v>1250</v>
      </c>
      <c r="G1143" s="139" t="s">
        <v>1517</v>
      </c>
      <c r="H1143" s="139" t="s">
        <v>1044</v>
      </c>
      <c r="I1143" s="142" t="s">
        <v>75</v>
      </c>
      <c r="J1143" s="203" t="str">
        <f>+_xlfn.XLOOKUP(Tabla1[[#This Row],[COD. COLABORADOR]],'[1]Reg_PJ_IP (Bruto)'!$A:$A,'[1]Reg_PJ_IP (Bruto)'!$BL:$BL)</f>
        <v>ACREDITADA</v>
      </c>
    </row>
    <row r="1144" spans="1:10" x14ac:dyDescent="0.3">
      <c r="A1144" s="123" t="s">
        <v>42</v>
      </c>
      <c r="B1144" s="126">
        <v>44713</v>
      </c>
      <c r="C1144" s="139" t="s">
        <v>66</v>
      </c>
      <c r="D1144" s="139">
        <v>1070633</v>
      </c>
      <c r="E1144" s="139" t="s">
        <v>441</v>
      </c>
      <c r="F1144" s="139">
        <v>7462</v>
      </c>
      <c r="G1144" s="139" t="s">
        <v>1253</v>
      </c>
      <c r="H1144" s="139" t="s">
        <v>1046</v>
      </c>
      <c r="I1144" s="142" t="s">
        <v>75</v>
      </c>
      <c r="J1144" s="203" t="str">
        <f>+_xlfn.XLOOKUP(Tabla1[[#This Row],[COD. COLABORADOR]],'[1]Reg_PJ_IP (Bruto)'!$A:$A,'[1]Reg_PJ_IP (Bruto)'!$BL:$BL)</f>
        <v>ACREDITADA</v>
      </c>
    </row>
    <row r="1145" spans="1:10" x14ac:dyDescent="0.3">
      <c r="A1145" s="123" t="s">
        <v>42</v>
      </c>
      <c r="B1145" s="124">
        <v>44713</v>
      </c>
      <c r="C1145" s="139" t="s">
        <v>66</v>
      </c>
      <c r="D1145" s="139">
        <v>1070489</v>
      </c>
      <c r="E1145" s="143" t="s">
        <v>1257</v>
      </c>
      <c r="F1145" s="143">
        <v>6926</v>
      </c>
      <c r="G1145" s="139" t="s">
        <v>437</v>
      </c>
      <c r="H1145" s="139" t="s">
        <v>1058</v>
      </c>
      <c r="I1145" s="142" t="s">
        <v>75</v>
      </c>
      <c r="J1145" s="203" t="str">
        <f>+_xlfn.XLOOKUP(Tabla1[[#This Row],[COD. COLABORADOR]],'[1]Reg_PJ_IP (Bruto)'!$A:$A,'[1]Reg_PJ_IP (Bruto)'!$BL:$BL)</f>
        <v>ACREDITADA</v>
      </c>
    </row>
    <row r="1146" spans="1:10" x14ac:dyDescent="0.3">
      <c r="A1146" s="123" t="s">
        <v>42</v>
      </c>
      <c r="B1146" s="126">
        <v>44713</v>
      </c>
      <c r="C1146" s="139" t="s">
        <v>66</v>
      </c>
      <c r="D1146" s="140">
        <v>1070628</v>
      </c>
      <c r="E1146" s="143" t="s">
        <v>439</v>
      </c>
      <c r="F1146" s="140">
        <v>7731</v>
      </c>
      <c r="G1146" s="140" t="s">
        <v>440</v>
      </c>
      <c r="H1146" s="139" t="s">
        <v>1057</v>
      </c>
      <c r="I1146" s="142" t="s">
        <v>75</v>
      </c>
      <c r="J1146" s="203" t="str">
        <f>+_xlfn.XLOOKUP(Tabla1[[#This Row],[COD. COLABORADOR]],'[1]Reg_PJ_IP (Bruto)'!$A:$A,'[1]Reg_PJ_IP (Bruto)'!$BL:$BL)</f>
        <v>ACREDITADA</v>
      </c>
    </row>
    <row r="1147" spans="1:10" x14ac:dyDescent="0.3">
      <c r="A1147" s="123" t="s">
        <v>42</v>
      </c>
      <c r="B1147" s="126">
        <v>44713</v>
      </c>
      <c r="C1147" s="139" t="s">
        <v>66</v>
      </c>
      <c r="D1147" s="140">
        <v>1070739</v>
      </c>
      <c r="E1147" s="139" t="s">
        <v>1518</v>
      </c>
      <c r="F1147" s="140">
        <v>7189</v>
      </c>
      <c r="G1147" s="140" t="s">
        <v>445</v>
      </c>
      <c r="H1147" s="139" t="s">
        <v>1046</v>
      </c>
      <c r="I1147" s="142" t="s">
        <v>75</v>
      </c>
      <c r="J1147" s="203" t="str">
        <f>+_xlfn.XLOOKUP(Tabla1[[#This Row],[COD. COLABORADOR]],'[1]Reg_PJ_IP (Bruto)'!$A:$A,'[1]Reg_PJ_IP (Bruto)'!$BL:$BL)</f>
        <v>ACREDITADA</v>
      </c>
    </row>
    <row r="1148" spans="1:10" x14ac:dyDescent="0.3">
      <c r="A1148" s="123" t="s">
        <v>42</v>
      </c>
      <c r="B1148" s="126">
        <v>44713</v>
      </c>
      <c r="C1148" s="139" t="s">
        <v>66</v>
      </c>
      <c r="D1148" s="140">
        <v>1070751</v>
      </c>
      <c r="E1148" s="143" t="s">
        <v>446</v>
      </c>
      <c r="F1148" s="139">
        <v>7189</v>
      </c>
      <c r="G1148" s="139" t="s">
        <v>445</v>
      </c>
      <c r="H1148" s="139" t="s">
        <v>1044</v>
      </c>
      <c r="I1148" s="142" t="s">
        <v>75</v>
      </c>
      <c r="J1148" s="203" t="str">
        <f>+_xlfn.XLOOKUP(Tabla1[[#This Row],[COD. COLABORADOR]],'[1]Reg_PJ_IP (Bruto)'!$A:$A,'[1]Reg_PJ_IP (Bruto)'!$BL:$BL)</f>
        <v>ACREDITADA</v>
      </c>
    </row>
    <row r="1149" spans="1:10" x14ac:dyDescent="0.3">
      <c r="A1149" s="123" t="s">
        <v>42</v>
      </c>
      <c r="B1149" s="126">
        <v>44713</v>
      </c>
      <c r="C1149" s="139" t="s">
        <v>66</v>
      </c>
      <c r="D1149" s="140">
        <v>1070735</v>
      </c>
      <c r="E1149" s="143" t="s">
        <v>1519</v>
      </c>
      <c r="F1149" s="140">
        <v>1250</v>
      </c>
      <c r="G1149" s="140" t="s">
        <v>1517</v>
      </c>
      <c r="H1149" s="139" t="s">
        <v>1044</v>
      </c>
      <c r="I1149" s="142" t="s">
        <v>75</v>
      </c>
      <c r="J1149" s="203" t="str">
        <f>+_xlfn.XLOOKUP(Tabla1[[#This Row],[COD. COLABORADOR]],'[1]Reg_PJ_IP (Bruto)'!$A:$A,'[1]Reg_PJ_IP (Bruto)'!$BL:$BL)</f>
        <v>ACREDITADA</v>
      </c>
    </row>
    <row r="1150" spans="1:10" x14ac:dyDescent="0.3">
      <c r="A1150" s="123" t="s">
        <v>42</v>
      </c>
      <c r="B1150" s="126">
        <v>44713</v>
      </c>
      <c r="C1150" s="139" t="s">
        <v>66</v>
      </c>
      <c r="D1150" s="140">
        <v>1070484</v>
      </c>
      <c r="E1150" s="143" t="s">
        <v>436</v>
      </c>
      <c r="F1150" s="141">
        <v>7473</v>
      </c>
      <c r="G1150" s="141" t="s">
        <v>1173</v>
      </c>
      <c r="H1150" s="140" t="s">
        <v>1056</v>
      </c>
      <c r="I1150" s="142" t="s">
        <v>75</v>
      </c>
      <c r="J1150" s="203" t="str">
        <f>+_xlfn.XLOOKUP(Tabla1[[#This Row],[COD. COLABORADOR]],'[1]Reg_PJ_IP (Bruto)'!$A:$A,'[1]Reg_PJ_IP (Bruto)'!$BL:$BL)</f>
        <v>ACREDITADA</v>
      </c>
    </row>
    <row r="1151" spans="1:10" x14ac:dyDescent="0.3">
      <c r="A1151" s="123" t="s">
        <v>42</v>
      </c>
      <c r="B1151" s="126">
        <v>44713</v>
      </c>
      <c r="C1151" s="139" t="s">
        <v>66</v>
      </c>
      <c r="D1151" s="140">
        <v>1070693</v>
      </c>
      <c r="E1151" s="139" t="s">
        <v>1520</v>
      </c>
      <c r="F1151" s="139">
        <v>6915</v>
      </c>
      <c r="G1151" s="139" t="s">
        <v>96</v>
      </c>
      <c r="H1151" s="139" t="s">
        <v>1070</v>
      </c>
      <c r="I1151" s="142" t="s">
        <v>75</v>
      </c>
      <c r="J1151" s="203" t="str">
        <f>+_xlfn.XLOOKUP(Tabla1[[#This Row],[COD. COLABORADOR]],'[1]Reg_PJ_IP (Bruto)'!$A:$A,'[1]Reg_PJ_IP (Bruto)'!$BL:$BL)</f>
        <v>ACREDITADA</v>
      </c>
    </row>
    <row r="1152" spans="1:10" x14ac:dyDescent="0.3">
      <c r="A1152" s="125" t="s">
        <v>42</v>
      </c>
      <c r="B1152" s="124">
        <v>44713</v>
      </c>
      <c r="C1152" s="139" t="s">
        <v>66</v>
      </c>
      <c r="D1152" s="139">
        <v>1070727</v>
      </c>
      <c r="E1152" s="143" t="s">
        <v>444</v>
      </c>
      <c r="F1152" s="143">
        <v>7462</v>
      </c>
      <c r="G1152" s="139" t="s">
        <v>1253</v>
      </c>
      <c r="H1152" s="139" t="s">
        <v>1044</v>
      </c>
      <c r="I1152" s="142" t="s">
        <v>75</v>
      </c>
      <c r="J1152" s="203" t="str">
        <f>+_xlfn.XLOOKUP(Tabla1[[#This Row],[COD. COLABORADOR]],'[1]Reg_PJ_IP (Bruto)'!$A:$A,'[1]Reg_PJ_IP (Bruto)'!$BL:$BL)</f>
        <v>ACREDITADA</v>
      </c>
    </row>
    <row r="1153" spans="1:10" x14ac:dyDescent="0.3">
      <c r="A1153" s="123" t="s">
        <v>42</v>
      </c>
      <c r="B1153" s="124">
        <v>44713</v>
      </c>
      <c r="C1153" s="139" t="s">
        <v>66</v>
      </c>
      <c r="D1153" s="140">
        <v>1070461</v>
      </c>
      <c r="E1153" s="141" t="s">
        <v>435</v>
      </c>
      <c r="F1153" s="141">
        <v>7605</v>
      </c>
      <c r="G1153" s="140" t="s">
        <v>1254</v>
      </c>
      <c r="H1153" s="140" t="s">
        <v>1046</v>
      </c>
      <c r="I1153" s="142" t="s">
        <v>75</v>
      </c>
      <c r="J1153" s="203" t="str">
        <f>+_xlfn.XLOOKUP(Tabla1[[#This Row],[COD. COLABORADOR]],'[1]Reg_PJ_IP (Bruto)'!$A:$A,'[1]Reg_PJ_IP (Bruto)'!$BL:$BL)</f>
        <v>ACREDITADA</v>
      </c>
    </row>
    <row r="1154" spans="1:10" x14ac:dyDescent="0.3">
      <c r="A1154" s="123" t="s">
        <v>42</v>
      </c>
      <c r="B1154" s="124">
        <v>44713</v>
      </c>
      <c r="C1154" s="139" t="s">
        <v>66</v>
      </c>
      <c r="D1154" s="140">
        <v>1070512</v>
      </c>
      <c r="E1154" s="143" t="s">
        <v>438</v>
      </c>
      <c r="F1154" s="141">
        <v>7462</v>
      </c>
      <c r="G1154" s="140" t="s">
        <v>1253</v>
      </c>
      <c r="H1154" s="140" t="s">
        <v>1046</v>
      </c>
      <c r="I1154" s="142" t="s">
        <v>75</v>
      </c>
      <c r="J1154" s="203" t="str">
        <f>+_xlfn.XLOOKUP(Tabla1[[#This Row],[COD. COLABORADOR]],'[1]Reg_PJ_IP (Bruto)'!$A:$A,'[1]Reg_PJ_IP (Bruto)'!$BL:$BL)</f>
        <v>ACREDITADA</v>
      </c>
    </row>
    <row r="1155" spans="1:10" x14ac:dyDescent="0.3">
      <c r="A1155" s="123" t="s">
        <v>42</v>
      </c>
      <c r="B1155" s="126">
        <v>44743</v>
      </c>
      <c r="C1155" s="139" t="s">
        <v>66</v>
      </c>
      <c r="D1155" s="140">
        <v>1070624</v>
      </c>
      <c r="E1155" s="141" t="s">
        <v>450</v>
      </c>
      <c r="F1155" s="140">
        <v>7726</v>
      </c>
      <c r="G1155" s="140" t="s">
        <v>87</v>
      </c>
      <c r="H1155" s="139" t="s">
        <v>1057</v>
      </c>
      <c r="I1155" s="142" t="s">
        <v>75</v>
      </c>
      <c r="J1155" s="203" t="str">
        <f>+_xlfn.XLOOKUP(Tabla1[[#This Row],[COD. COLABORADOR]],'[1]Reg_PJ_IP (Bruto)'!$A:$A,'[1]Reg_PJ_IP (Bruto)'!$BL:$BL)</f>
        <v>ACREDITADA</v>
      </c>
    </row>
    <row r="1156" spans="1:10" x14ac:dyDescent="0.3">
      <c r="A1156" s="123" t="s">
        <v>42</v>
      </c>
      <c r="B1156" s="126">
        <v>44743</v>
      </c>
      <c r="C1156" s="139" t="s">
        <v>66</v>
      </c>
      <c r="D1156" s="140">
        <v>1070747</v>
      </c>
      <c r="E1156" s="139" t="s">
        <v>455</v>
      </c>
      <c r="F1156" s="140">
        <v>1800</v>
      </c>
      <c r="G1156" s="140" t="s">
        <v>1178</v>
      </c>
      <c r="H1156" s="139" t="s">
        <v>1046</v>
      </c>
      <c r="I1156" s="142" t="s">
        <v>75</v>
      </c>
      <c r="J1156" s="203" t="str">
        <f>+_xlfn.XLOOKUP(Tabla1[[#This Row],[COD. COLABORADOR]],'[1]Reg_PJ_IP (Bruto)'!$A:$A,'[1]Reg_PJ_IP (Bruto)'!$BL:$BL)</f>
        <v>ACREDITADA</v>
      </c>
    </row>
    <row r="1157" spans="1:10" x14ac:dyDescent="0.3">
      <c r="A1157" s="123" t="s">
        <v>42</v>
      </c>
      <c r="B1157" s="126">
        <v>44743</v>
      </c>
      <c r="C1157" s="139" t="s">
        <v>66</v>
      </c>
      <c r="D1157" s="140">
        <v>1070294</v>
      </c>
      <c r="E1157" s="143" t="s">
        <v>448</v>
      </c>
      <c r="F1157" s="140">
        <v>4300</v>
      </c>
      <c r="G1157" s="140" t="s">
        <v>1258</v>
      </c>
      <c r="H1157" s="139" t="s">
        <v>1067</v>
      </c>
      <c r="I1157" s="142" t="s">
        <v>75</v>
      </c>
      <c r="J1157" s="203" t="str">
        <f>+_xlfn.XLOOKUP(Tabla1[[#This Row],[COD. COLABORADOR]],'[1]Reg_PJ_IP (Bruto)'!$A:$A,'[1]Reg_PJ_IP (Bruto)'!$BL:$BL)</f>
        <v>ACREDITADA</v>
      </c>
    </row>
    <row r="1158" spans="1:10" x14ac:dyDescent="0.3">
      <c r="A1158" s="123" t="s">
        <v>42</v>
      </c>
      <c r="B1158" s="126">
        <v>44743</v>
      </c>
      <c r="C1158" s="139" t="s">
        <v>66</v>
      </c>
      <c r="D1158" s="140">
        <v>1070675</v>
      </c>
      <c r="E1158" s="139" t="s">
        <v>451</v>
      </c>
      <c r="F1158" s="140">
        <v>7320</v>
      </c>
      <c r="G1158" s="139" t="s">
        <v>104</v>
      </c>
      <c r="H1158" s="139" t="s">
        <v>1047</v>
      </c>
      <c r="I1158" s="142" t="s">
        <v>75</v>
      </c>
      <c r="J1158" s="203" t="str">
        <f>+_xlfn.XLOOKUP(Tabla1[[#This Row],[COD. COLABORADOR]],'[1]Reg_PJ_IP (Bruto)'!$A:$A,'[1]Reg_PJ_IP (Bruto)'!$BL:$BL)</f>
        <v>ACREDITADA</v>
      </c>
    </row>
    <row r="1159" spans="1:10" x14ac:dyDescent="0.3">
      <c r="A1159" s="125" t="s">
        <v>42</v>
      </c>
      <c r="B1159" s="124">
        <v>44743</v>
      </c>
      <c r="C1159" s="139" t="s">
        <v>66</v>
      </c>
      <c r="D1159" s="140">
        <v>1070700</v>
      </c>
      <c r="E1159" s="143" t="s">
        <v>465</v>
      </c>
      <c r="F1159" s="141">
        <v>6902</v>
      </c>
      <c r="G1159" s="140" t="s">
        <v>1431</v>
      </c>
      <c r="H1159" s="139" t="s">
        <v>1047</v>
      </c>
      <c r="I1159" s="142" t="s">
        <v>74</v>
      </c>
      <c r="J1159" s="203" t="str">
        <f>+_xlfn.XLOOKUP(Tabla1[[#This Row],[COD. COLABORADOR]],'[1]Reg_PJ_IP (Bruto)'!$A:$A,'[1]Reg_PJ_IP (Bruto)'!$BL:$BL)</f>
        <v>ACREDITADA</v>
      </c>
    </row>
    <row r="1160" spans="1:10" x14ac:dyDescent="0.3">
      <c r="A1160" s="123" t="s">
        <v>42</v>
      </c>
      <c r="B1160" s="124">
        <v>44743</v>
      </c>
      <c r="C1160" s="139" t="s">
        <v>66</v>
      </c>
      <c r="D1160" s="140">
        <v>1070565</v>
      </c>
      <c r="E1160" s="141" t="s">
        <v>449</v>
      </c>
      <c r="F1160" s="141">
        <v>7638</v>
      </c>
      <c r="G1160" s="140" t="s">
        <v>1259</v>
      </c>
      <c r="H1160" s="139" t="s">
        <v>1046</v>
      </c>
      <c r="I1160" s="142" t="s">
        <v>75</v>
      </c>
      <c r="J1160" s="203" t="str">
        <f>+_xlfn.XLOOKUP(Tabla1[[#This Row],[COD. COLABORADOR]],'[1]Reg_PJ_IP (Bruto)'!$A:$A,'[1]Reg_PJ_IP (Bruto)'!$BL:$BL)</f>
        <v>ACREDITADA</v>
      </c>
    </row>
    <row r="1161" spans="1:10" x14ac:dyDescent="0.3">
      <c r="A1161" s="125" t="s">
        <v>42</v>
      </c>
      <c r="B1161" s="124">
        <v>44743</v>
      </c>
      <c r="C1161" s="139" t="s">
        <v>66</v>
      </c>
      <c r="D1161" s="140">
        <v>1070698</v>
      </c>
      <c r="E1161" s="143" t="s">
        <v>452</v>
      </c>
      <c r="F1161" s="141">
        <v>6902</v>
      </c>
      <c r="G1161" s="140" t="s">
        <v>1431</v>
      </c>
      <c r="H1161" s="139" t="s">
        <v>1047</v>
      </c>
      <c r="I1161" s="142" t="s">
        <v>75</v>
      </c>
      <c r="J1161" s="203" t="str">
        <f>+_xlfn.XLOOKUP(Tabla1[[#This Row],[COD. COLABORADOR]],'[1]Reg_PJ_IP (Bruto)'!$A:$A,'[1]Reg_PJ_IP (Bruto)'!$BL:$BL)</f>
        <v>ACREDITADA</v>
      </c>
    </row>
    <row r="1162" spans="1:10" x14ac:dyDescent="0.3">
      <c r="A1162" s="123" t="s">
        <v>42</v>
      </c>
      <c r="B1162" s="124">
        <v>44743</v>
      </c>
      <c r="C1162" s="139" t="s">
        <v>66</v>
      </c>
      <c r="D1162" s="140">
        <v>1070729</v>
      </c>
      <c r="E1162" s="143" t="s">
        <v>453</v>
      </c>
      <c r="F1162" s="141">
        <v>7189</v>
      </c>
      <c r="G1162" s="140" t="s">
        <v>445</v>
      </c>
      <c r="H1162" s="139" t="s">
        <v>1046</v>
      </c>
      <c r="I1162" s="142" t="s">
        <v>75</v>
      </c>
      <c r="J1162" s="203" t="str">
        <f>+_xlfn.XLOOKUP(Tabla1[[#This Row],[COD. COLABORADOR]],'[1]Reg_PJ_IP (Bruto)'!$A:$A,'[1]Reg_PJ_IP (Bruto)'!$BL:$BL)</f>
        <v>ACREDITADA</v>
      </c>
    </row>
    <row r="1163" spans="1:10" x14ac:dyDescent="0.3">
      <c r="A1163" s="123" t="s">
        <v>42</v>
      </c>
      <c r="B1163" s="124">
        <v>44743</v>
      </c>
      <c r="C1163" s="139" t="s">
        <v>66</v>
      </c>
      <c r="D1163" s="139">
        <v>1070731</v>
      </c>
      <c r="E1163" s="143" t="s">
        <v>454</v>
      </c>
      <c r="F1163" s="143">
        <v>7379</v>
      </c>
      <c r="G1163" s="139" t="s">
        <v>132</v>
      </c>
      <c r="H1163" s="139" t="s">
        <v>1046</v>
      </c>
      <c r="I1163" s="142" t="s">
        <v>75</v>
      </c>
      <c r="J1163" s="203" t="str">
        <f>+_xlfn.XLOOKUP(Tabla1[[#This Row],[COD. COLABORADOR]],'[1]Reg_PJ_IP (Bruto)'!$A:$A,'[1]Reg_PJ_IP (Bruto)'!$BL:$BL)</f>
        <v>ACREDITADA</v>
      </c>
    </row>
    <row r="1164" spans="1:10" x14ac:dyDescent="0.3">
      <c r="A1164" s="125" t="s">
        <v>42</v>
      </c>
      <c r="B1164" s="124">
        <v>44743</v>
      </c>
      <c r="C1164" s="139" t="s">
        <v>66</v>
      </c>
      <c r="D1164" s="139">
        <v>1070743</v>
      </c>
      <c r="E1164" s="143" t="s">
        <v>1521</v>
      </c>
      <c r="F1164" s="143">
        <v>6902</v>
      </c>
      <c r="G1164" s="139" t="s">
        <v>1431</v>
      </c>
      <c r="H1164" s="139" t="s">
        <v>1047</v>
      </c>
      <c r="I1164" s="142" t="s">
        <v>75</v>
      </c>
      <c r="J1164" s="203" t="str">
        <f>+_xlfn.XLOOKUP(Tabla1[[#This Row],[COD. COLABORADOR]],'[1]Reg_PJ_IP (Bruto)'!$A:$A,'[1]Reg_PJ_IP (Bruto)'!$BL:$BL)</f>
        <v>ACREDITADA</v>
      </c>
    </row>
    <row r="1165" spans="1:10" x14ac:dyDescent="0.3">
      <c r="A1165" s="123" t="s">
        <v>42</v>
      </c>
      <c r="B1165" s="126">
        <v>44774</v>
      </c>
      <c r="C1165" s="139" t="s">
        <v>66</v>
      </c>
      <c r="D1165" s="140">
        <v>1070704</v>
      </c>
      <c r="E1165" s="140" t="s">
        <v>1522</v>
      </c>
      <c r="F1165" s="140">
        <v>6902</v>
      </c>
      <c r="G1165" s="139" t="s">
        <v>1431</v>
      </c>
      <c r="H1165" s="139" t="s">
        <v>1047</v>
      </c>
      <c r="I1165" s="142" t="s">
        <v>75</v>
      </c>
      <c r="J1165" s="203" t="str">
        <f>+_xlfn.XLOOKUP(Tabla1[[#This Row],[COD. COLABORADOR]],'[1]Reg_PJ_IP (Bruto)'!$A:$A,'[1]Reg_PJ_IP (Bruto)'!$BL:$BL)</f>
        <v>ACREDITADA</v>
      </c>
    </row>
    <row r="1166" spans="1:10" x14ac:dyDescent="0.3">
      <c r="A1166" s="125" t="s">
        <v>42</v>
      </c>
      <c r="B1166" s="124">
        <v>44774</v>
      </c>
      <c r="C1166" s="139" t="s">
        <v>67</v>
      </c>
      <c r="D1166" s="139">
        <v>1070723</v>
      </c>
      <c r="E1166" s="143" t="s">
        <v>466</v>
      </c>
      <c r="F1166" s="143">
        <v>6876</v>
      </c>
      <c r="G1166" s="139" t="s">
        <v>1523</v>
      </c>
      <c r="H1166" s="139" t="s">
        <v>1046</v>
      </c>
      <c r="I1166" s="142" t="s">
        <v>74</v>
      </c>
      <c r="J1166" s="203" t="str">
        <f>+_xlfn.XLOOKUP(Tabla1[[#This Row],[COD. COLABORADOR]],'[1]Reg_PJ_IP (Bruto)'!$A:$A,'[1]Reg_PJ_IP (Bruto)'!$BL:$BL)</f>
        <v>ACREDITADA</v>
      </c>
    </row>
    <row r="1167" spans="1:10" x14ac:dyDescent="0.3">
      <c r="A1167" s="125" t="s">
        <v>42</v>
      </c>
      <c r="B1167" s="124">
        <v>44774</v>
      </c>
      <c r="C1167" s="139" t="s">
        <v>66</v>
      </c>
      <c r="D1167" s="139">
        <v>1070741</v>
      </c>
      <c r="E1167" s="143" t="s">
        <v>1524</v>
      </c>
      <c r="F1167" s="143">
        <v>7189</v>
      </c>
      <c r="G1167" s="139" t="s">
        <v>445</v>
      </c>
      <c r="H1167" s="139" t="s">
        <v>1046</v>
      </c>
      <c r="I1167" s="142" t="s">
        <v>75</v>
      </c>
      <c r="J1167" s="203" t="str">
        <f>+_xlfn.XLOOKUP(Tabla1[[#This Row],[COD. COLABORADOR]],'[1]Reg_PJ_IP (Bruto)'!$A:$A,'[1]Reg_PJ_IP (Bruto)'!$BL:$BL)</f>
        <v>ACREDITADA</v>
      </c>
    </row>
    <row r="1168" spans="1:10" x14ac:dyDescent="0.3">
      <c r="A1168" s="123" t="s">
        <v>42</v>
      </c>
      <c r="B1168" s="126">
        <v>44774</v>
      </c>
      <c r="C1168" s="139" t="s">
        <v>66</v>
      </c>
      <c r="D1168" s="139">
        <v>1070490</v>
      </c>
      <c r="E1168" s="139" t="s">
        <v>457</v>
      </c>
      <c r="F1168" s="139">
        <v>6866</v>
      </c>
      <c r="G1168" s="139" t="s">
        <v>1209</v>
      </c>
      <c r="H1168" s="139" t="s">
        <v>1054</v>
      </c>
      <c r="I1168" s="142" t="s">
        <v>75</v>
      </c>
      <c r="J1168" s="203" t="str">
        <f>+_xlfn.XLOOKUP(Tabla1[[#This Row],[COD. COLABORADOR]],'[1]Reg_PJ_IP (Bruto)'!$A:$A,'[1]Reg_PJ_IP (Bruto)'!$BL:$BL)</f>
        <v>ACREDITADA</v>
      </c>
    </row>
    <row r="1169" spans="1:10" x14ac:dyDescent="0.3">
      <c r="A1169" s="125" t="s">
        <v>42</v>
      </c>
      <c r="B1169" s="124">
        <v>44774</v>
      </c>
      <c r="C1169" s="139" t="s">
        <v>66</v>
      </c>
      <c r="D1169" s="139">
        <v>1070712</v>
      </c>
      <c r="E1169" s="143" t="s">
        <v>462</v>
      </c>
      <c r="F1169" s="143">
        <v>2330</v>
      </c>
      <c r="G1169" s="139" t="s">
        <v>191</v>
      </c>
      <c r="H1169" s="139" t="s">
        <v>1052</v>
      </c>
      <c r="I1169" s="142" t="s">
        <v>75</v>
      </c>
      <c r="J1169" s="203" t="str">
        <f>+_xlfn.XLOOKUP(Tabla1[[#This Row],[COD. COLABORADOR]],'[1]Reg_PJ_IP (Bruto)'!$A:$A,'[1]Reg_PJ_IP (Bruto)'!$BL:$BL)</f>
        <v>ACREDITADA</v>
      </c>
    </row>
    <row r="1170" spans="1:10" x14ac:dyDescent="0.3">
      <c r="A1170" s="123" t="s">
        <v>42</v>
      </c>
      <c r="B1170" s="124">
        <v>44774</v>
      </c>
      <c r="C1170" s="139" t="s">
        <v>66</v>
      </c>
      <c r="D1170" s="139">
        <v>1070295</v>
      </c>
      <c r="E1170" s="143" t="s">
        <v>456</v>
      </c>
      <c r="F1170" s="143">
        <v>4300</v>
      </c>
      <c r="G1170" s="139" t="s">
        <v>1258</v>
      </c>
      <c r="H1170" s="139" t="s">
        <v>1067</v>
      </c>
      <c r="I1170" s="142" t="s">
        <v>75</v>
      </c>
      <c r="J1170" s="203" t="str">
        <f>+_xlfn.XLOOKUP(Tabla1[[#This Row],[COD. COLABORADOR]],'[1]Reg_PJ_IP (Bruto)'!$A:$A,'[1]Reg_PJ_IP (Bruto)'!$BL:$BL)</f>
        <v>ACREDITADA</v>
      </c>
    </row>
    <row r="1171" spans="1:10" x14ac:dyDescent="0.3">
      <c r="A1171" s="123" t="s">
        <v>42</v>
      </c>
      <c r="B1171" s="124">
        <v>44774</v>
      </c>
      <c r="C1171" s="139" t="s">
        <v>66</v>
      </c>
      <c r="D1171" s="139">
        <v>1070525</v>
      </c>
      <c r="E1171" s="143" t="s">
        <v>458</v>
      </c>
      <c r="F1171" s="143">
        <v>6902</v>
      </c>
      <c r="G1171" s="139" t="s">
        <v>1431</v>
      </c>
      <c r="H1171" s="139" t="s">
        <v>1053</v>
      </c>
      <c r="I1171" s="142" t="s">
        <v>75</v>
      </c>
      <c r="J1171" s="203" t="str">
        <f>+_xlfn.XLOOKUP(Tabla1[[#This Row],[COD. COLABORADOR]],'[1]Reg_PJ_IP (Bruto)'!$A:$A,'[1]Reg_PJ_IP (Bruto)'!$BL:$BL)</f>
        <v>ACREDITADA</v>
      </c>
    </row>
    <row r="1172" spans="1:10" x14ac:dyDescent="0.3">
      <c r="A1172" s="123" t="s">
        <v>42</v>
      </c>
      <c r="B1172" s="124">
        <v>44774</v>
      </c>
      <c r="C1172" s="139" t="s">
        <v>66</v>
      </c>
      <c r="D1172" s="139">
        <v>1070631</v>
      </c>
      <c r="E1172" s="143" t="s">
        <v>459</v>
      </c>
      <c r="F1172" s="143">
        <v>6880</v>
      </c>
      <c r="G1172" s="139" t="s">
        <v>460</v>
      </c>
      <c r="H1172" s="139" t="s">
        <v>1064</v>
      </c>
      <c r="I1172" s="142" t="s">
        <v>75</v>
      </c>
      <c r="J1172" s="203" t="str">
        <f>+_xlfn.XLOOKUP(Tabla1[[#This Row],[COD. COLABORADOR]],'[1]Reg_PJ_IP (Bruto)'!$A:$A,'[1]Reg_PJ_IP (Bruto)'!$BL:$BL)</f>
        <v>ACREDITADA</v>
      </c>
    </row>
    <row r="1173" spans="1:10" x14ac:dyDescent="0.3">
      <c r="A1173" s="123" t="s">
        <v>42</v>
      </c>
      <c r="B1173" s="126">
        <v>44774</v>
      </c>
      <c r="C1173" s="139" t="s">
        <v>66</v>
      </c>
      <c r="D1173" s="139">
        <v>1070737</v>
      </c>
      <c r="E1173" s="143" t="s">
        <v>1525</v>
      </c>
      <c r="F1173" s="139">
        <v>7379</v>
      </c>
      <c r="G1173" s="139" t="s">
        <v>132</v>
      </c>
      <c r="H1173" s="139" t="s">
        <v>1046</v>
      </c>
      <c r="I1173" s="142" t="s">
        <v>75</v>
      </c>
      <c r="J1173" s="203" t="str">
        <f>+_xlfn.XLOOKUP(Tabla1[[#This Row],[COD. COLABORADOR]],'[1]Reg_PJ_IP (Bruto)'!$A:$A,'[1]Reg_PJ_IP (Bruto)'!$BL:$BL)</f>
        <v>ACREDITADA</v>
      </c>
    </row>
    <row r="1174" spans="1:10" x14ac:dyDescent="0.3">
      <c r="A1174" s="123" t="s">
        <v>42</v>
      </c>
      <c r="B1174" s="126">
        <v>44774</v>
      </c>
      <c r="C1174" s="139" t="s">
        <v>66</v>
      </c>
      <c r="D1174" s="139">
        <v>1070206</v>
      </c>
      <c r="E1174" s="143" t="s">
        <v>1526</v>
      </c>
      <c r="F1174" s="139">
        <v>7160</v>
      </c>
      <c r="G1174" s="139" t="s">
        <v>1424</v>
      </c>
      <c r="H1174" s="139" t="s">
        <v>1067</v>
      </c>
      <c r="I1174" s="142" t="s">
        <v>75</v>
      </c>
      <c r="J1174" s="203" t="str">
        <f>+_xlfn.XLOOKUP(Tabla1[[#This Row],[COD. COLABORADOR]],'[1]Reg_PJ_IP (Bruto)'!$A:$A,'[1]Reg_PJ_IP (Bruto)'!$BL:$BL)</f>
        <v>ACREDITADA</v>
      </c>
    </row>
    <row r="1175" spans="1:10" x14ac:dyDescent="0.3">
      <c r="A1175" s="125" t="s">
        <v>42</v>
      </c>
      <c r="B1175" s="124">
        <v>44774</v>
      </c>
      <c r="C1175" s="139" t="s">
        <v>66</v>
      </c>
      <c r="D1175" s="139">
        <v>1070702</v>
      </c>
      <c r="E1175" s="143" t="s">
        <v>461</v>
      </c>
      <c r="F1175" s="143">
        <v>6902</v>
      </c>
      <c r="G1175" s="139" t="s">
        <v>1431</v>
      </c>
      <c r="H1175" s="139" t="s">
        <v>1047</v>
      </c>
      <c r="I1175" s="142" t="s">
        <v>75</v>
      </c>
      <c r="J1175" s="203" t="str">
        <f>+_xlfn.XLOOKUP(Tabla1[[#This Row],[COD. COLABORADOR]],'[1]Reg_PJ_IP (Bruto)'!$A:$A,'[1]Reg_PJ_IP (Bruto)'!$BL:$BL)</f>
        <v>ACREDITADA</v>
      </c>
    </row>
    <row r="1176" spans="1:10" x14ac:dyDescent="0.3">
      <c r="A1176" s="123" t="s">
        <v>42</v>
      </c>
      <c r="B1176" s="126">
        <v>44805</v>
      </c>
      <c r="C1176" s="139" t="s">
        <v>68</v>
      </c>
      <c r="D1176" s="139">
        <v>1070721</v>
      </c>
      <c r="E1176" s="139" t="s">
        <v>443</v>
      </c>
      <c r="F1176" s="139">
        <v>7462</v>
      </c>
      <c r="G1176" s="139" t="s">
        <v>1253</v>
      </c>
      <c r="H1176" s="139" t="s">
        <v>1046</v>
      </c>
      <c r="I1176" s="142" t="s">
        <v>74</v>
      </c>
      <c r="J1176" s="203" t="str">
        <f>+_xlfn.XLOOKUP(Tabla1[[#This Row],[COD. COLABORADOR]],'[1]Reg_PJ_IP (Bruto)'!$A:$A,'[1]Reg_PJ_IP (Bruto)'!$BL:$BL)</f>
        <v>ACREDITADA</v>
      </c>
    </row>
    <row r="1177" spans="1:10" x14ac:dyDescent="0.3">
      <c r="A1177" s="123" t="s">
        <v>42</v>
      </c>
      <c r="B1177" s="126">
        <v>44805</v>
      </c>
      <c r="C1177" s="139" t="s">
        <v>66</v>
      </c>
      <c r="D1177" s="139">
        <v>1070696</v>
      </c>
      <c r="E1177" s="139" t="s">
        <v>431</v>
      </c>
      <c r="F1177" s="139">
        <v>6902</v>
      </c>
      <c r="G1177" s="139" t="s">
        <v>1431</v>
      </c>
      <c r="H1177" s="139" t="s">
        <v>1047</v>
      </c>
      <c r="I1177" s="142" t="s">
        <v>75</v>
      </c>
      <c r="J1177" s="203" t="str">
        <f>+_xlfn.XLOOKUP(Tabla1[[#This Row],[COD. COLABORADOR]],'[1]Reg_PJ_IP (Bruto)'!$A:$A,'[1]Reg_PJ_IP (Bruto)'!$BL:$BL)</f>
        <v>ACREDITADA</v>
      </c>
    </row>
    <row r="1178" spans="1:10" x14ac:dyDescent="0.3">
      <c r="A1178" s="123" t="s">
        <v>42</v>
      </c>
      <c r="B1178" s="124">
        <v>44805</v>
      </c>
      <c r="C1178" s="139" t="s">
        <v>66</v>
      </c>
      <c r="D1178" s="139">
        <v>1070710</v>
      </c>
      <c r="E1178" s="143" t="s">
        <v>432</v>
      </c>
      <c r="F1178" s="143">
        <v>2150</v>
      </c>
      <c r="G1178" s="139" t="s">
        <v>1171</v>
      </c>
      <c r="H1178" s="139" t="s">
        <v>1055</v>
      </c>
      <c r="I1178" s="142" t="s">
        <v>75</v>
      </c>
      <c r="J1178" s="203" t="str">
        <f>+_xlfn.XLOOKUP(Tabla1[[#This Row],[COD. COLABORADOR]],'[1]Reg_PJ_IP (Bruto)'!$A:$A,'[1]Reg_PJ_IP (Bruto)'!$BL:$BL)</f>
        <v>ACREDITADA</v>
      </c>
    </row>
    <row r="1179" spans="1:10" x14ac:dyDescent="0.3">
      <c r="A1179" s="123" t="s">
        <v>42</v>
      </c>
      <c r="B1179" s="124">
        <v>44805</v>
      </c>
      <c r="C1179" s="139" t="s">
        <v>66</v>
      </c>
      <c r="D1179" s="139">
        <v>1070512</v>
      </c>
      <c r="E1179" s="143" t="s">
        <v>438</v>
      </c>
      <c r="F1179" s="143">
        <v>7462</v>
      </c>
      <c r="G1179" s="139" t="s">
        <v>1253</v>
      </c>
      <c r="H1179" s="139" t="s">
        <v>1046</v>
      </c>
      <c r="I1179" s="142" t="s">
        <v>75</v>
      </c>
      <c r="J1179" s="203" t="str">
        <f>+_xlfn.XLOOKUP(Tabla1[[#This Row],[COD. COLABORADOR]],'[1]Reg_PJ_IP (Bruto)'!$A:$A,'[1]Reg_PJ_IP (Bruto)'!$BL:$BL)</f>
        <v>ACREDITADA</v>
      </c>
    </row>
    <row r="1180" spans="1:10" x14ac:dyDescent="0.3">
      <c r="A1180" s="123" t="s">
        <v>42</v>
      </c>
      <c r="B1180" s="124">
        <v>44805</v>
      </c>
      <c r="C1180" s="139" t="s">
        <v>66</v>
      </c>
      <c r="D1180" s="140">
        <v>1070672</v>
      </c>
      <c r="E1180" s="141" t="s">
        <v>463</v>
      </c>
      <c r="F1180" s="141">
        <v>7320</v>
      </c>
      <c r="G1180" s="140" t="s">
        <v>104</v>
      </c>
      <c r="H1180" s="139" t="s">
        <v>1045</v>
      </c>
      <c r="I1180" s="142" t="s">
        <v>75</v>
      </c>
      <c r="J1180" s="203" t="str">
        <f>+_xlfn.XLOOKUP(Tabla1[[#This Row],[COD. COLABORADOR]],'[1]Reg_PJ_IP (Bruto)'!$A:$A,'[1]Reg_PJ_IP (Bruto)'!$BL:$BL)</f>
        <v>ACREDITADA</v>
      </c>
    </row>
    <row r="1181" spans="1:10" x14ac:dyDescent="0.3">
      <c r="A1181" s="123" t="s">
        <v>42</v>
      </c>
      <c r="B1181" s="126">
        <v>44805</v>
      </c>
      <c r="C1181" s="139" t="s">
        <v>66</v>
      </c>
      <c r="D1181" s="140">
        <v>1070506</v>
      </c>
      <c r="E1181" s="143" t="s">
        <v>430</v>
      </c>
      <c r="F1181" s="139">
        <v>7462</v>
      </c>
      <c r="G1181" s="139" t="s">
        <v>1253</v>
      </c>
      <c r="H1181" s="139" t="s">
        <v>1046</v>
      </c>
      <c r="I1181" s="142" t="s">
        <v>75</v>
      </c>
      <c r="J1181" s="203" t="str">
        <f>+_xlfn.XLOOKUP(Tabla1[[#This Row],[COD. COLABORADOR]],'[1]Reg_PJ_IP (Bruto)'!$A:$A,'[1]Reg_PJ_IP (Bruto)'!$BL:$BL)</f>
        <v>ACREDITADA</v>
      </c>
    </row>
    <row r="1182" spans="1:10" x14ac:dyDescent="0.3">
      <c r="A1182" s="123" t="s">
        <v>42</v>
      </c>
      <c r="B1182" s="126">
        <v>44805</v>
      </c>
      <c r="C1182" s="139" t="s">
        <v>66</v>
      </c>
      <c r="D1182" s="140">
        <v>1070484</v>
      </c>
      <c r="E1182" s="139" t="s">
        <v>436</v>
      </c>
      <c r="F1182" s="139">
        <v>7473</v>
      </c>
      <c r="G1182" s="139" t="s">
        <v>1173</v>
      </c>
      <c r="H1182" s="139" t="s">
        <v>1056</v>
      </c>
      <c r="I1182" s="142" t="s">
        <v>75</v>
      </c>
      <c r="J1182" s="203" t="str">
        <f>+_xlfn.XLOOKUP(Tabla1[[#This Row],[COD. COLABORADOR]],'[1]Reg_PJ_IP (Bruto)'!$A:$A,'[1]Reg_PJ_IP (Bruto)'!$BL:$BL)</f>
        <v>ACREDITADA</v>
      </c>
    </row>
    <row r="1183" spans="1:10" x14ac:dyDescent="0.3">
      <c r="A1183" s="123" t="s">
        <v>42</v>
      </c>
      <c r="B1183" s="124">
        <v>44835</v>
      </c>
      <c r="C1183" s="139" t="s">
        <v>66</v>
      </c>
      <c r="D1183" s="140">
        <v>1070714</v>
      </c>
      <c r="E1183" s="141" t="s">
        <v>442</v>
      </c>
      <c r="F1183" s="141">
        <v>6570</v>
      </c>
      <c r="G1183" s="140" t="s">
        <v>1445</v>
      </c>
      <c r="H1183" s="139" t="s">
        <v>1050</v>
      </c>
      <c r="I1183" s="142" t="s">
        <v>75</v>
      </c>
      <c r="J1183" s="203" t="str">
        <f>+_xlfn.XLOOKUP(Tabla1[[#This Row],[COD. COLABORADOR]],'[1]Reg_PJ_IP (Bruto)'!$A:$A,'[1]Reg_PJ_IP (Bruto)'!$BL:$BL)</f>
        <v>ACREDITADA</v>
      </c>
    </row>
    <row r="1184" spans="1:10" x14ac:dyDescent="0.3">
      <c r="A1184" s="123" t="s">
        <v>42</v>
      </c>
      <c r="B1184" s="126">
        <v>44835</v>
      </c>
      <c r="C1184" s="139" t="s">
        <v>66</v>
      </c>
      <c r="D1184" s="140">
        <v>1070725</v>
      </c>
      <c r="E1184" s="139" t="s">
        <v>434</v>
      </c>
      <c r="F1184" s="140">
        <v>7605</v>
      </c>
      <c r="G1184" s="140" t="s">
        <v>1254</v>
      </c>
      <c r="H1184" s="139" t="s">
        <v>1046</v>
      </c>
      <c r="I1184" s="142" t="s">
        <v>75</v>
      </c>
      <c r="J1184" s="203" t="str">
        <f>+_xlfn.XLOOKUP(Tabla1[[#This Row],[COD. COLABORADOR]],'[1]Reg_PJ_IP (Bruto)'!$A:$A,'[1]Reg_PJ_IP (Bruto)'!$BL:$BL)</f>
        <v>ACREDITADA</v>
      </c>
    </row>
    <row r="1185" spans="1:10" x14ac:dyDescent="0.3">
      <c r="A1185" s="123" t="s">
        <v>42</v>
      </c>
      <c r="B1185" s="126">
        <v>44835</v>
      </c>
      <c r="C1185" s="139" t="s">
        <v>66</v>
      </c>
      <c r="D1185" s="140">
        <v>1070747</v>
      </c>
      <c r="E1185" s="143" t="s">
        <v>455</v>
      </c>
      <c r="F1185" s="140">
        <v>1800</v>
      </c>
      <c r="G1185" s="140" t="s">
        <v>1178</v>
      </c>
      <c r="H1185" s="139" t="s">
        <v>1046</v>
      </c>
      <c r="I1185" s="142" t="s">
        <v>75</v>
      </c>
      <c r="J1185" s="203" t="str">
        <f>+_xlfn.XLOOKUP(Tabla1[[#This Row],[COD. COLABORADOR]],'[1]Reg_PJ_IP (Bruto)'!$A:$A,'[1]Reg_PJ_IP (Bruto)'!$BL:$BL)</f>
        <v>ACREDITADA</v>
      </c>
    </row>
    <row r="1186" spans="1:10" x14ac:dyDescent="0.3">
      <c r="A1186" s="125" t="s">
        <v>42</v>
      </c>
      <c r="B1186" s="124">
        <v>44835</v>
      </c>
      <c r="C1186" s="139" t="s">
        <v>66</v>
      </c>
      <c r="D1186" s="140">
        <v>1070461</v>
      </c>
      <c r="E1186" s="141" t="s">
        <v>435</v>
      </c>
      <c r="F1186" s="141">
        <v>7605</v>
      </c>
      <c r="G1186" s="140" t="s">
        <v>1254</v>
      </c>
      <c r="H1186" s="139" t="s">
        <v>1046</v>
      </c>
      <c r="I1186" s="142" t="s">
        <v>75</v>
      </c>
      <c r="J1186" s="203" t="str">
        <f>+_xlfn.XLOOKUP(Tabla1[[#This Row],[COD. COLABORADOR]],'[1]Reg_PJ_IP (Bruto)'!$A:$A,'[1]Reg_PJ_IP (Bruto)'!$BL:$BL)</f>
        <v>ACREDITADA</v>
      </c>
    </row>
    <row r="1187" spans="1:10" x14ac:dyDescent="0.3">
      <c r="A1187" s="123" t="s">
        <v>42</v>
      </c>
      <c r="B1187" s="126">
        <v>44835</v>
      </c>
      <c r="C1187" s="139" t="s">
        <v>66</v>
      </c>
      <c r="D1187" s="140">
        <v>1070295</v>
      </c>
      <c r="E1187" s="141" t="s">
        <v>456</v>
      </c>
      <c r="F1187" s="140">
        <v>4300</v>
      </c>
      <c r="G1187" s="140" t="s">
        <v>1258</v>
      </c>
      <c r="H1187" s="139" t="s">
        <v>1067</v>
      </c>
      <c r="I1187" s="142" t="s">
        <v>75</v>
      </c>
      <c r="J1187" s="203" t="str">
        <f>+_xlfn.XLOOKUP(Tabla1[[#This Row],[COD. COLABORADOR]],'[1]Reg_PJ_IP (Bruto)'!$A:$A,'[1]Reg_PJ_IP (Bruto)'!$BL:$BL)</f>
        <v>ACREDITADA</v>
      </c>
    </row>
    <row r="1188" spans="1:10" x14ac:dyDescent="0.3">
      <c r="A1188" s="123" t="s">
        <v>42</v>
      </c>
      <c r="B1188" s="124">
        <v>44866</v>
      </c>
      <c r="C1188" s="139" t="s">
        <v>66</v>
      </c>
      <c r="D1188" s="140">
        <v>1070693</v>
      </c>
      <c r="E1188" s="141" t="s">
        <v>1520</v>
      </c>
      <c r="F1188" s="141">
        <v>6915</v>
      </c>
      <c r="G1188" s="140" t="s">
        <v>96</v>
      </c>
      <c r="H1188" s="139" t="s">
        <v>1070</v>
      </c>
      <c r="I1188" s="142" t="s">
        <v>75</v>
      </c>
      <c r="J1188" s="203" t="str">
        <f>+_xlfn.XLOOKUP(Tabla1[[#This Row],[COD. COLABORADOR]],'[1]Reg_PJ_IP (Bruto)'!$A:$A,'[1]Reg_PJ_IP (Bruto)'!$BL:$BL)</f>
        <v>ACREDITADA</v>
      </c>
    </row>
    <row r="1189" spans="1:10" x14ac:dyDescent="0.3">
      <c r="A1189" s="123" t="s">
        <v>42</v>
      </c>
      <c r="B1189" s="126">
        <v>44866</v>
      </c>
      <c r="C1189" s="139" t="s">
        <v>66</v>
      </c>
      <c r="D1189" s="140">
        <v>1070729</v>
      </c>
      <c r="E1189" s="139" t="s">
        <v>453</v>
      </c>
      <c r="F1189" s="141">
        <v>7189</v>
      </c>
      <c r="G1189" s="141" t="s">
        <v>445</v>
      </c>
      <c r="H1189" s="139" t="s">
        <v>1046</v>
      </c>
      <c r="I1189" s="142" t="s">
        <v>75</v>
      </c>
      <c r="J1189" s="203" t="str">
        <f>+_xlfn.XLOOKUP(Tabla1[[#This Row],[COD. COLABORADOR]],'[1]Reg_PJ_IP (Bruto)'!$A:$A,'[1]Reg_PJ_IP (Bruto)'!$BL:$BL)</f>
        <v>ACREDITADA</v>
      </c>
    </row>
    <row r="1190" spans="1:10" x14ac:dyDescent="0.3">
      <c r="A1190" s="123" t="s">
        <v>42</v>
      </c>
      <c r="B1190" s="126">
        <v>44866</v>
      </c>
      <c r="C1190" s="139" t="s">
        <v>66</v>
      </c>
      <c r="D1190" s="155">
        <v>1070741</v>
      </c>
      <c r="E1190" s="141" t="s">
        <v>1524</v>
      </c>
      <c r="F1190" s="140">
        <v>7189</v>
      </c>
      <c r="G1190" s="140" t="s">
        <v>445</v>
      </c>
      <c r="H1190" s="140" t="s">
        <v>1046</v>
      </c>
      <c r="I1190" s="142" t="s">
        <v>75</v>
      </c>
      <c r="J1190" s="203" t="str">
        <f>+_xlfn.XLOOKUP(Tabla1[[#This Row],[COD. COLABORADOR]],'[1]Reg_PJ_IP (Bruto)'!$A:$A,'[1]Reg_PJ_IP (Bruto)'!$BL:$BL)</f>
        <v>ACREDITADA</v>
      </c>
    </row>
    <row r="1191" spans="1:10" x14ac:dyDescent="0.3">
      <c r="A1191" s="125" t="s">
        <v>42</v>
      </c>
      <c r="B1191" s="124">
        <v>44866</v>
      </c>
      <c r="C1191" s="139" t="s">
        <v>66</v>
      </c>
      <c r="D1191" s="140">
        <v>1070751</v>
      </c>
      <c r="E1191" s="141" t="s">
        <v>446</v>
      </c>
      <c r="F1191" s="141">
        <v>7189</v>
      </c>
      <c r="G1191" s="140" t="s">
        <v>445</v>
      </c>
      <c r="H1191" s="139" t="s">
        <v>1044</v>
      </c>
      <c r="I1191" s="142" t="s">
        <v>75</v>
      </c>
      <c r="J1191" s="203" t="str">
        <f>+_xlfn.XLOOKUP(Tabla1[[#This Row],[COD. COLABORADOR]],'[1]Reg_PJ_IP (Bruto)'!$A:$A,'[1]Reg_PJ_IP (Bruto)'!$BL:$BL)</f>
        <v>ACREDITADA</v>
      </c>
    </row>
    <row r="1192" spans="1:10" x14ac:dyDescent="0.3">
      <c r="A1192" s="123" t="s">
        <v>42</v>
      </c>
      <c r="B1192" s="126">
        <v>44866</v>
      </c>
      <c r="C1192" s="139" t="s">
        <v>66</v>
      </c>
      <c r="D1192" s="140">
        <v>1070584</v>
      </c>
      <c r="E1192" s="141" t="s">
        <v>433</v>
      </c>
      <c r="F1192" s="141">
        <v>6973</v>
      </c>
      <c r="G1192" s="141" t="s">
        <v>1255</v>
      </c>
      <c r="H1192" s="139" t="s">
        <v>1063</v>
      </c>
      <c r="I1192" s="142" t="s">
        <v>75</v>
      </c>
      <c r="J1192" s="203" t="str">
        <f>+_xlfn.XLOOKUP(Tabla1[[#This Row],[COD. COLABORADOR]],'[1]Reg_PJ_IP (Bruto)'!$A:$A,'[1]Reg_PJ_IP (Bruto)'!$BL:$BL)</f>
        <v>ACREDITADA</v>
      </c>
    </row>
    <row r="1193" spans="1:10" x14ac:dyDescent="0.3">
      <c r="A1193" s="123" t="s">
        <v>42</v>
      </c>
      <c r="B1193" s="126">
        <v>44866</v>
      </c>
      <c r="C1193" s="139" t="s">
        <v>66</v>
      </c>
      <c r="D1193" s="140">
        <v>1070633</v>
      </c>
      <c r="E1193" s="140" t="s">
        <v>441</v>
      </c>
      <c r="F1193" s="140">
        <v>7462</v>
      </c>
      <c r="G1193" s="140" t="s">
        <v>1253</v>
      </c>
      <c r="H1193" s="139" t="s">
        <v>1046</v>
      </c>
      <c r="I1193" s="142" t="s">
        <v>75</v>
      </c>
      <c r="J1193" s="203" t="str">
        <f>+_xlfn.XLOOKUP(Tabla1[[#This Row],[COD. COLABORADOR]],'[1]Reg_PJ_IP (Bruto)'!$A:$A,'[1]Reg_PJ_IP (Bruto)'!$BL:$BL)</f>
        <v>ACREDITADA</v>
      </c>
    </row>
    <row r="1194" spans="1:10" x14ac:dyDescent="0.3">
      <c r="A1194" s="123" t="s">
        <v>42</v>
      </c>
      <c r="B1194" s="124">
        <v>44866</v>
      </c>
      <c r="C1194" s="139" t="s">
        <v>66</v>
      </c>
      <c r="D1194" s="140">
        <v>1070727</v>
      </c>
      <c r="E1194" s="141" t="s">
        <v>444</v>
      </c>
      <c r="F1194" s="141">
        <v>7462</v>
      </c>
      <c r="G1194" s="140" t="s">
        <v>1253</v>
      </c>
      <c r="H1194" s="139" t="s">
        <v>1044</v>
      </c>
      <c r="I1194" s="142" t="s">
        <v>75</v>
      </c>
      <c r="J1194" s="203" t="str">
        <f>+_xlfn.XLOOKUP(Tabla1[[#This Row],[COD. COLABORADOR]],'[1]Reg_PJ_IP (Bruto)'!$A:$A,'[1]Reg_PJ_IP (Bruto)'!$BL:$BL)</f>
        <v>ACREDITADA</v>
      </c>
    </row>
    <row r="1195" spans="1:10" x14ac:dyDescent="0.3">
      <c r="A1195" s="123" t="s">
        <v>42</v>
      </c>
      <c r="B1195" s="126">
        <v>44866</v>
      </c>
      <c r="C1195" s="139" t="s">
        <v>66</v>
      </c>
      <c r="D1195" s="140">
        <v>1070753</v>
      </c>
      <c r="E1195" s="143" t="s">
        <v>447</v>
      </c>
      <c r="F1195" s="140">
        <v>7462</v>
      </c>
      <c r="G1195" s="140" t="s">
        <v>1253</v>
      </c>
      <c r="H1195" s="139" t="s">
        <v>1044</v>
      </c>
      <c r="I1195" s="142" t="s">
        <v>75</v>
      </c>
      <c r="J1195" s="203" t="str">
        <f>+_xlfn.XLOOKUP(Tabla1[[#This Row],[COD. COLABORADOR]],'[1]Reg_PJ_IP (Bruto)'!$A:$A,'[1]Reg_PJ_IP (Bruto)'!$BL:$BL)</f>
        <v>ACREDITADA</v>
      </c>
    </row>
    <row r="1196" spans="1:10" x14ac:dyDescent="0.3">
      <c r="A1196" s="123" t="s">
        <v>42</v>
      </c>
      <c r="B1196" s="126">
        <v>44866</v>
      </c>
      <c r="C1196" s="139" t="s">
        <v>66</v>
      </c>
      <c r="D1196" s="140">
        <v>1070677</v>
      </c>
      <c r="E1196" s="140" t="s">
        <v>464</v>
      </c>
      <c r="F1196" s="140">
        <v>6915</v>
      </c>
      <c r="G1196" s="140" t="s">
        <v>96</v>
      </c>
      <c r="H1196" s="139" t="s">
        <v>1051</v>
      </c>
      <c r="I1196" s="142" t="s">
        <v>75</v>
      </c>
      <c r="J1196" s="203" t="str">
        <f>+_xlfn.XLOOKUP(Tabla1[[#This Row],[COD. COLABORADOR]],'[1]Reg_PJ_IP (Bruto)'!$A:$A,'[1]Reg_PJ_IP (Bruto)'!$BL:$BL)</f>
        <v>ACREDITADA</v>
      </c>
    </row>
    <row r="1197" spans="1:10" x14ac:dyDescent="0.3">
      <c r="A1197" s="123" t="s">
        <v>42</v>
      </c>
      <c r="B1197" s="126">
        <v>44866</v>
      </c>
      <c r="C1197" s="139" t="s">
        <v>66</v>
      </c>
      <c r="D1197" s="140">
        <v>1070735</v>
      </c>
      <c r="E1197" s="140" t="s">
        <v>1519</v>
      </c>
      <c r="F1197" s="140">
        <v>1250</v>
      </c>
      <c r="G1197" s="140" t="s">
        <v>1517</v>
      </c>
      <c r="H1197" s="139" t="s">
        <v>1044</v>
      </c>
      <c r="I1197" s="142" t="s">
        <v>75</v>
      </c>
      <c r="J1197" s="203" t="str">
        <f>+_xlfn.XLOOKUP(Tabla1[[#This Row],[COD. COLABORADOR]],'[1]Reg_PJ_IP (Bruto)'!$A:$A,'[1]Reg_PJ_IP (Bruto)'!$BL:$BL)</f>
        <v>ACREDITADA</v>
      </c>
    </row>
    <row r="1198" spans="1:10" x14ac:dyDescent="0.3">
      <c r="A1198" s="123" t="s">
        <v>42</v>
      </c>
      <c r="B1198" s="124">
        <v>44866</v>
      </c>
      <c r="C1198" s="139" t="s">
        <v>66</v>
      </c>
      <c r="D1198" s="140">
        <v>1070733</v>
      </c>
      <c r="E1198" s="143" t="s">
        <v>1516</v>
      </c>
      <c r="F1198" s="141">
        <v>1250</v>
      </c>
      <c r="G1198" s="140" t="s">
        <v>1517</v>
      </c>
      <c r="H1198" s="139" t="s">
        <v>1044</v>
      </c>
      <c r="I1198" s="142" t="s">
        <v>75</v>
      </c>
      <c r="J1198" s="203" t="str">
        <f>+_xlfn.XLOOKUP(Tabla1[[#This Row],[COD. COLABORADOR]],'[1]Reg_PJ_IP (Bruto)'!$A:$A,'[1]Reg_PJ_IP (Bruto)'!$BL:$BL)</f>
        <v>ACREDITADA</v>
      </c>
    </row>
    <row r="1199" spans="1:10" x14ac:dyDescent="0.3">
      <c r="A1199" s="123" t="s">
        <v>42</v>
      </c>
      <c r="B1199" s="124">
        <v>44896</v>
      </c>
      <c r="C1199" s="139" t="s">
        <v>66</v>
      </c>
      <c r="D1199" s="139">
        <v>1070490</v>
      </c>
      <c r="E1199" s="143" t="s">
        <v>457</v>
      </c>
      <c r="F1199" s="143">
        <v>6866</v>
      </c>
      <c r="G1199" s="139" t="s">
        <v>1209</v>
      </c>
      <c r="H1199" s="139" t="s">
        <v>1054</v>
      </c>
      <c r="I1199" s="142" t="s">
        <v>75</v>
      </c>
      <c r="J1199" s="203" t="str">
        <f>+_xlfn.XLOOKUP(Tabla1[[#This Row],[COD. COLABORADOR]],'[1]Reg_PJ_IP (Bruto)'!$A:$A,'[1]Reg_PJ_IP (Bruto)'!$BL:$BL)</f>
        <v>ACREDITADA</v>
      </c>
    </row>
    <row r="1200" spans="1:10" x14ac:dyDescent="0.3">
      <c r="A1200" s="123" t="s">
        <v>42</v>
      </c>
      <c r="B1200" s="124">
        <v>44896</v>
      </c>
      <c r="C1200" s="139" t="s">
        <v>66</v>
      </c>
      <c r="D1200" s="139">
        <v>1070631</v>
      </c>
      <c r="E1200" s="143" t="s">
        <v>459</v>
      </c>
      <c r="F1200" s="143">
        <v>6880</v>
      </c>
      <c r="G1200" s="139" t="s">
        <v>460</v>
      </c>
      <c r="H1200" s="139" t="s">
        <v>1064</v>
      </c>
      <c r="I1200" s="142" t="s">
        <v>75</v>
      </c>
      <c r="J1200" s="203" t="str">
        <f>+_xlfn.XLOOKUP(Tabla1[[#This Row],[COD. COLABORADOR]],'[1]Reg_PJ_IP (Bruto)'!$A:$A,'[1]Reg_PJ_IP (Bruto)'!$BL:$BL)</f>
        <v>ACREDITADA</v>
      </c>
    </row>
    <row r="1201" spans="1:10" x14ac:dyDescent="0.3">
      <c r="A1201" s="123" t="s">
        <v>42</v>
      </c>
      <c r="B1201" s="124">
        <v>44896</v>
      </c>
      <c r="C1201" s="139" t="s">
        <v>66</v>
      </c>
      <c r="D1201" s="139">
        <v>1070743</v>
      </c>
      <c r="E1201" s="143" t="s">
        <v>1521</v>
      </c>
      <c r="F1201" s="143">
        <v>6902</v>
      </c>
      <c r="G1201" s="139" t="s">
        <v>1431</v>
      </c>
      <c r="H1201" s="139" t="s">
        <v>1047</v>
      </c>
      <c r="I1201" s="142" t="s">
        <v>75</v>
      </c>
      <c r="J1201" s="203" t="str">
        <f>+_xlfn.XLOOKUP(Tabla1[[#This Row],[COD. COLABORADOR]],'[1]Reg_PJ_IP (Bruto)'!$A:$A,'[1]Reg_PJ_IP (Bruto)'!$BL:$BL)</f>
        <v>ACREDITADA</v>
      </c>
    </row>
    <row r="1202" spans="1:10" x14ac:dyDescent="0.3">
      <c r="A1202" s="123" t="s">
        <v>42</v>
      </c>
      <c r="B1202" s="124">
        <v>44896</v>
      </c>
      <c r="C1202" s="139" t="s">
        <v>66</v>
      </c>
      <c r="D1202" s="139">
        <v>1070206</v>
      </c>
      <c r="E1202" s="143" t="s">
        <v>1526</v>
      </c>
      <c r="F1202" s="143">
        <v>7160</v>
      </c>
      <c r="G1202" s="139" t="s">
        <v>1424</v>
      </c>
      <c r="H1202" s="139" t="s">
        <v>1067</v>
      </c>
      <c r="I1202" s="142" t="s">
        <v>75</v>
      </c>
      <c r="J1202" s="203" t="str">
        <f>+_xlfn.XLOOKUP(Tabla1[[#This Row],[COD. COLABORADOR]],'[1]Reg_PJ_IP (Bruto)'!$A:$A,'[1]Reg_PJ_IP (Bruto)'!$BL:$BL)</f>
        <v>ACREDITADA</v>
      </c>
    </row>
    <row r="1203" spans="1:10" x14ac:dyDescent="0.3">
      <c r="A1203" s="123" t="s">
        <v>42</v>
      </c>
      <c r="B1203" s="124">
        <v>44896</v>
      </c>
      <c r="C1203" s="139" t="s">
        <v>66</v>
      </c>
      <c r="D1203" s="140">
        <v>1070698</v>
      </c>
      <c r="E1203" s="141" t="s">
        <v>452</v>
      </c>
      <c r="F1203" s="141">
        <v>6902</v>
      </c>
      <c r="G1203" s="140" t="s">
        <v>1431</v>
      </c>
      <c r="H1203" s="140" t="s">
        <v>1047</v>
      </c>
      <c r="I1203" s="142" t="s">
        <v>75</v>
      </c>
      <c r="J1203" s="203" t="str">
        <f>+_xlfn.XLOOKUP(Tabla1[[#This Row],[COD. COLABORADOR]],'[1]Reg_PJ_IP (Bruto)'!$A:$A,'[1]Reg_PJ_IP (Bruto)'!$BL:$BL)</f>
        <v>ACREDITADA</v>
      </c>
    </row>
    <row r="1204" spans="1:10" x14ac:dyDescent="0.3">
      <c r="A1204" s="123" t="s">
        <v>42</v>
      </c>
      <c r="B1204" s="124">
        <v>44896</v>
      </c>
      <c r="C1204" s="139" t="s">
        <v>66</v>
      </c>
      <c r="D1204" s="139">
        <v>1070704</v>
      </c>
      <c r="E1204" s="143" t="s">
        <v>1522</v>
      </c>
      <c r="F1204" s="143">
        <v>6902</v>
      </c>
      <c r="G1204" s="139" t="s">
        <v>1431</v>
      </c>
      <c r="H1204" s="139" t="s">
        <v>1047</v>
      </c>
      <c r="I1204" s="142" t="s">
        <v>75</v>
      </c>
      <c r="J1204" s="203" t="str">
        <f>+_xlfn.XLOOKUP(Tabla1[[#This Row],[COD. COLABORADOR]],'[1]Reg_PJ_IP (Bruto)'!$A:$A,'[1]Reg_PJ_IP (Bruto)'!$BL:$BL)</f>
        <v>ACREDITADA</v>
      </c>
    </row>
    <row r="1205" spans="1:10" x14ac:dyDescent="0.3">
      <c r="A1205" s="123" t="s">
        <v>42</v>
      </c>
      <c r="B1205" s="126">
        <v>44896</v>
      </c>
      <c r="C1205" s="139" t="s">
        <v>66</v>
      </c>
      <c r="D1205" s="143">
        <v>1070565</v>
      </c>
      <c r="E1205" s="143" t="s">
        <v>449</v>
      </c>
      <c r="F1205" s="143">
        <v>7638</v>
      </c>
      <c r="G1205" s="143" t="s">
        <v>1259</v>
      </c>
      <c r="H1205" s="139" t="s">
        <v>1046</v>
      </c>
      <c r="I1205" s="142" t="s">
        <v>75</v>
      </c>
      <c r="J1205" s="203" t="str">
        <f>+_xlfn.XLOOKUP(Tabla1[[#This Row],[COD. COLABORADOR]],'[1]Reg_PJ_IP (Bruto)'!$A:$A,'[1]Reg_PJ_IP (Bruto)'!$BL:$BL)</f>
        <v>ACREDITADA</v>
      </c>
    </row>
    <row r="1206" spans="1:10" x14ac:dyDescent="0.3">
      <c r="A1206" s="123" t="s">
        <v>42</v>
      </c>
      <c r="B1206" s="126">
        <v>44896</v>
      </c>
      <c r="C1206" s="139" t="s">
        <v>66</v>
      </c>
      <c r="D1206" s="143">
        <v>1070737</v>
      </c>
      <c r="E1206" s="143" t="s">
        <v>1525</v>
      </c>
      <c r="F1206" s="143">
        <v>7379</v>
      </c>
      <c r="G1206" s="143" t="s">
        <v>132</v>
      </c>
      <c r="H1206" s="139" t="s">
        <v>1046</v>
      </c>
      <c r="I1206" s="142" t="s">
        <v>75</v>
      </c>
      <c r="J1206" s="203" t="str">
        <f>+_xlfn.XLOOKUP(Tabla1[[#This Row],[COD. COLABORADOR]],'[1]Reg_PJ_IP (Bruto)'!$A:$A,'[1]Reg_PJ_IP (Bruto)'!$BL:$BL)</f>
        <v>ACREDITADA</v>
      </c>
    </row>
    <row r="1207" spans="1:10" x14ac:dyDescent="0.3">
      <c r="A1207" s="123" t="s">
        <v>42</v>
      </c>
      <c r="B1207" s="126">
        <v>44896</v>
      </c>
      <c r="C1207" s="139" t="s">
        <v>66</v>
      </c>
      <c r="D1207" s="139">
        <v>1070739</v>
      </c>
      <c r="E1207" s="139" t="s">
        <v>1518</v>
      </c>
      <c r="F1207" s="139">
        <v>7189</v>
      </c>
      <c r="G1207" s="139" t="s">
        <v>445</v>
      </c>
      <c r="H1207" s="139" t="s">
        <v>1046</v>
      </c>
      <c r="I1207" s="142" t="s">
        <v>74</v>
      </c>
      <c r="J1207" s="203" t="str">
        <f>+_xlfn.XLOOKUP(Tabla1[[#This Row],[COD. COLABORADOR]],'[1]Reg_PJ_IP (Bruto)'!$A:$A,'[1]Reg_PJ_IP (Bruto)'!$BL:$BL)</f>
        <v>ACREDITADA</v>
      </c>
    </row>
    <row r="1208" spans="1:10" x14ac:dyDescent="0.3">
      <c r="A1208" s="123" t="s">
        <v>42</v>
      </c>
      <c r="B1208" s="126">
        <v>44896</v>
      </c>
      <c r="C1208" s="139" t="s">
        <v>66</v>
      </c>
      <c r="D1208" s="139">
        <v>1070675</v>
      </c>
      <c r="E1208" s="143" t="s">
        <v>451</v>
      </c>
      <c r="F1208" s="139">
        <v>7320</v>
      </c>
      <c r="G1208" s="139" t="s">
        <v>104</v>
      </c>
      <c r="H1208" s="139" t="s">
        <v>1047</v>
      </c>
      <c r="I1208" s="142" t="s">
        <v>75</v>
      </c>
      <c r="J1208" s="203" t="str">
        <f>+_xlfn.XLOOKUP(Tabla1[[#This Row],[COD. COLABORADOR]],'[1]Reg_PJ_IP (Bruto)'!$A:$A,'[1]Reg_PJ_IP (Bruto)'!$BL:$BL)</f>
        <v>ACREDITADA</v>
      </c>
    </row>
    <row r="1209" spans="1:10" x14ac:dyDescent="0.3">
      <c r="A1209" s="123" t="s">
        <v>42</v>
      </c>
      <c r="B1209" s="126">
        <v>44896</v>
      </c>
      <c r="C1209" s="139" t="s">
        <v>66</v>
      </c>
      <c r="D1209" s="139">
        <v>1070700</v>
      </c>
      <c r="E1209" s="143" t="s">
        <v>465</v>
      </c>
      <c r="F1209" s="139">
        <v>6902</v>
      </c>
      <c r="G1209" s="139" t="s">
        <v>1431</v>
      </c>
      <c r="H1209" s="139" t="s">
        <v>1047</v>
      </c>
      <c r="I1209" s="142" t="s">
        <v>75</v>
      </c>
      <c r="J1209" s="203" t="str">
        <f>+_xlfn.XLOOKUP(Tabla1[[#This Row],[COD. COLABORADOR]],'[1]Reg_PJ_IP (Bruto)'!$A:$A,'[1]Reg_PJ_IP (Bruto)'!$BL:$BL)</f>
        <v>ACREDITADA</v>
      </c>
    </row>
    <row r="1210" spans="1:10" x14ac:dyDescent="0.3">
      <c r="A1210" s="123" t="s">
        <v>42</v>
      </c>
      <c r="B1210" s="124">
        <v>44896</v>
      </c>
      <c r="C1210" s="139" t="s">
        <v>66</v>
      </c>
      <c r="D1210" s="139">
        <v>1070702</v>
      </c>
      <c r="E1210" s="143" t="s">
        <v>461</v>
      </c>
      <c r="F1210" s="143">
        <v>6902</v>
      </c>
      <c r="G1210" s="139" t="s">
        <v>1431</v>
      </c>
      <c r="H1210" s="139" t="s">
        <v>1047</v>
      </c>
      <c r="I1210" s="142" t="s">
        <v>74</v>
      </c>
      <c r="J1210" s="203" t="str">
        <f>+_xlfn.XLOOKUP(Tabla1[[#This Row],[COD. COLABORADOR]],'[1]Reg_PJ_IP (Bruto)'!$A:$A,'[1]Reg_PJ_IP (Bruto)'!$BL:$BL)</f>
        <v>ACREDITADA</v>
      </c>
    </row>
    <row r="1211" spans="1:10" x14ac:dyDescent="0.3">
      <c r="A1211" s="123" t="s">
        <v>42</v>
      </c>
      <c r="B1211" s="124">
        <v>44896</v>
      </c>
      <c r="C1211" s="139" t="s">
        <v>66</v>
      </c>
      <c r="D1211" s="139">
        <v>1070723</v>
      </c>
      <c r="E1211" s="143" t="s">
        <v>466</v>
      </c>
      <c r="F1211" s="143">
        <v>6876</v>
      </c>
      <c r="G1211" s="139" t="s">
        <v>1523</v>
      </c>
      <c r="H1211" s="139" t="s">
        <v>1046</v>
      </c>
      <c r="I1211" s="142" t="s">
        <v>75</v>
      </c>
      <c r="J1211" s="203" t="str">
        <f>+_xlfn.XLOOKUP(Tabla1[[#This Row],[COD. COLABORADOR]],'[1]Reg_PJ_IP (Bruto)'!$A:$A,'[1]Reg_PJ_IP (Bruto)'!$BL:$BL)</f>
        <v>ACREDITADA</v>
      </c>
    </row>
    <row r="1212" spans="1:10" x14ac:dyDescent="0.3">
      <c r="A1212" s="123" t="s">
        <v>42</v>
      </c>
      <c r="B1212" s="124">
        <v>44896</v>
      </c>
      <c r="C1212" s="139" t="s">
        <v>66</v>
      </c>
      <c r="D1212" s="139">
        <v>1070731</v>
      </c>
      <c r="E1212" s="143" t="s">
        <v>454</v>
      </c>
      <c r="F1212" s="143">
        <v>7379</v>
      </c>
      <c r="G1212" s="139" t="s">
        <v>132</v>
      </c>
      <c r="H1212" s="139" t="s">
        <v>1046</v>
      </c>
      <c r="I1212" s="142" t="s">
        <v>75</v>
      </c>
      <c r="J1212" s="203" t="str">
        <f>+_xlfn.XLOOKUP(Tabla1[[#This Row],[COD. COLABORADOR]],'[1]Reg_PJ_IP (Bruto)'!$A:$A,'[1]Reg_PJ_IP (Bruto)'!$BL:$BL)</f>
        <v>ACREDITADA</v>
      </c>
    </row>
    <row r="1213" spans="1:10" x14ac:dyDescent="0.3">
      <c r="A1213" s="123" t="s">
        <v>42</v>
      </c>
      <c r="B1213" s="126">
        <v>44927</v>
      </c>
      <c r="C1213" s="139" t="s">
        <v>67</v>
      </c>
      <c r="D1213" s="139">
        <v>1070710</v>
      </c>
      <c r="E1213" s="139" t="s">
        <v>432</v>
      </c>
      <c r="F1213" s="139">
        <v>2150</v>
      </c>
      <c r="G1213" s="139" t="s">
        <v>1171</v>
      </c>
      <c r="H1213" s="139" t="s">
        <v>1055</v>
      </c>
      <c r="I1213" s="142" t="s">
        <v>74</v>
      </c>
      <c r="J1213" s="203" t="str">
        <f>+_xlfn.XLOOKUP(Tabla1[[#This Row],[COD. COLABORADOR]],'[1]Reg_PJ_IP (Bruto)'!$A:$A,'[1]Reg_PJ_IP (Bruto)'!$BL:$BL)</f>
        <v>ACREDITADA</v>
      </c>
    </row>
    <row r="1214" spans="1:10" x14ac:dyDescent="0.3">
      <c r="A1214" s="125" t="s">
        <v>42</v>
      </c>
      <c r="B1214" s="124">
        <v>44927</v>
      </c>
      <c r="C1214" s="139" t="s">
        <v>66</v>
      </c>
      <c r="D1214" s="139">
        <v>1070768</v>
      </c>
      <c r="E1214" s="143" t="s">
        <v>731</v>
      </c>
      <c r="F1214" s="143">
        <v>4300</v>
      </c>
      <c r="G1214" s="139" t="s">
        <v>1258</v>
      </c>
      <c r="H1214" s="139" t="s">
        <v>1046</v>
      </c>
      <c r="I1214" s="142" t="s">
        <v>74</v>
      </c>
      <c r="J1214" s="203" t="str">
        <f>+_xlfn.XLOOKUP(Tabla1[[#This Row],[COD. COLABORADOR]],'[1]Reg_PJ_IP (Bruto)'!$A:$A,'[1]Reg_PJ_IP (Bruto)'!$BL:$BL)</f>
        <v>ACREDITADA</v>
      </c>
    </row>
    <row r="1215" spans="1:10" x14ac:dyDescent="0.3">
      <c r="A1215" s="125" t="s">
        <v>42</v>
      </c>
      <c r="B1215" s="124">
        <v>44927</v>
      </c>
      <c r="C1215" s="139" t="s">
        <v>67</v>
      </c>
      <c r="D1215" s="139">
        <v>1070206</v>
      </c>
      <c r="E1215" s="143" t="s">
        <v>1526</v>
      </c>
      <c r="F1215" s="143">
        <v>7160</v>
      </c>
      <c r="G1215" s="139" t="s">
        <v>1424</v>
      </c>
      <c r="H1215" s="139" t="s">
        <v>1067</v>
      </c>
      <c r="I1215" s="142" t="s">
        <v>75</v>
      </c>
      <c r="J1215" s="203" t="str">
        <f>+_xlfn.XLOOKUP(Tabla1[[#This Row],[COD. COLABORADOR]],'[1]Reg_PJ_IP (Bruto)'!$A:$A,'[1]Reg_PJ_IP (Bruto)'!$BL:$BL)</f>
        <v>ACREDITADA</v>
      </c>
    </row>
    <row r="1216" spans="1:10" x14ac:dyDescent="0.3">
      <c r="A1216" s="123" t="s">
        <v>42</v>
      </c>
      <c r="B1216" s="126">
        <v>44958</v>
      </c>
      <c r="C1216" s="139" t="s">
        <v>66</v>
      </c>
      <c r="D1216" s="143">
        <v>1070629</v>
      </c>
      <c r="E1216" s="139" t="s">
        <v>467</v>
      </c>
      <c r="F1216" s="139">
        <v>7731</v>
      </c>
      <c r="G1216" s="139" t="s">
        <v>440</v>
      </c>
      <c r="H1216" s="139" t="s">
        <v>1057</v>
      </c>
      <c r="I1216" s="142" t="s">
        <v>75</v>
      </c>
      <c r="J1216" s="203" t="str">
        <f>+_xlfn.XLOOKUP(Tabla1[[#This Row],[COD. COLABORADOR]],'[1]Reg_PJ_IP (Bruto)'!$A:$A,'[1]Reg_PJ_IP (Bruto)'!$BL:$BL)</f>
        <v>ACREDITADA</v>
      </c>
    </row>
    <row r="1217" spans="1:10" x14ac:dyDescent="0.3">
      <c r="A1217" s="123" t="s">
        <v>42</v>
      </c>
      <c r="B1217" s="126">
        <v>44986</v>
      </c>
      <c r="C1217" s="139" t="s">
        <v>68</v>
      </c>
      <c r="D1217" s="139">
        <v>1070660</v>
      </c>
      <c r="E1217" s="143" t="s">
        <v>101</v>
      </c>
      <c r="F1217" s="143">
        <v>6866</v>
      </c>
      <c r="G1217" s="143" t="s">
        <v>1209</v>
      </c>
      <c r="H1217" s="139" t="s">
        <v>1051</v>
      </c>
      <c r="I1217" s="142" t="s">
        <v>74</v>
      </c>
      <c r="J1217" s="203" t="str">
        <f>+_xlfn.XLOOKUP(Tabla1[[#This Row],[COD. COLABORADOR]],'[1]Reg_PJ_IP (Bruto)'!$A:$A,'[1]Reg_PJ_IP (Bruto)'!$BL:$BL)</f>
        <v>ACREDITADA</v>
      </c>
    </row>
    <row r="1218" spans="1:10" x14ac:dyDescent="0.3">
      <c r="A1218" s="123" t="s">
        <v>42</v>
      </c>
      <c r="B1218" s="124">
        <v>45017</v>
      </c>
      <c r="C1218" s="139" t="s">
        <v>66</v>
      </c>
      <c r="D1218" s="139">
        <v>1070465</v>
      </c>
      <c r="E1218" s="143" t="s">
        <v>468</v>
      </c>
      <c r="F1218" s="143">
        <v>4450</v>
      </c>
      <c r="G1218" s="139" t="s">
        <v>297</v>
      </c>
      <c r="H1218" s="139" t="s">
        <v>1045</v>
      </c>
      <c r="I1218" s="142" t="s">
        <v>75</v>
      </c>
      <c r="J1218" s="203" t="str">
        <f>+_xlfn.XLOOKUP(Tabla1[[#This Row],[COD. COLABORADOR]],'[1]Reg_PJ_IP (Bruto)'!$A:$A,'[1]Reg_PJ_IP (Bruto)'!$BL:$BL)</f>
        <v>ACREDITADA</v>
      </c>
    </row>
    <row r="1219" spans="1:10" x14ac:dyDescent="0.3">
      <c r="A1219" s="123" t="s">
        <v>42</v>
      </c>
      <c r="B1219" s="126">
        <v>45047</v>
      </c>
      <c r="C1219" s="139" t="s">
        <v>67</v>
      </c>
      <c r="D1219" s="139">
        <v>1070747</v>
      </c>
      <c r="E1219" s="143" t="s">
        <v>455</v>
      </c>
      <c r="F1219" s="139">
        <v>1800</v>
      </c>
      <c r="G1219" s="143" t="s">
        <v>1178</v>
      </c>
      <c r="H1219" s="139" t="s">
        <v>1046</v>
      </c>
      <c r="I1219" s="142" t="s">
        <v>75</v>
      </c>
      <c r="J1219" s="203" t="str">
        <f>+_xlfn.XLOOKUP(Tabla1[[#This Row],[COD. COLABORADOR]],'[1]Reg_PJ_IP (Bruto)'!$A:$A,'[1]Reg_PJ_IP (Bruto)'!$BL:$BL)</f>
        <v>ACREDITADA</v>
      </c>
    </row>
    <row r="1220" spans="1:10" x14ac:dyDescent="0.3">
      <c r="A1220" s="123" t="s">
        <v>42</v>
      </c>
      <c r="B1220" s="126">
        <v>45078</v>
      </c>
      <c r="C1220" s="139" t="s">
        <v>67</v>
      </c>
      <c r="D1220" s="139">
        <v>1070714</v>
      </c>
      <c r="E1220" s="139" t="s">
        <v>442</v>
      </c>
      <c r="F1220" s="139">
        <v>6570</v>
      </c>
      <c r="G1220" s="139" t="s">
        <v>1445</v>
      </c>
      <c r="H1220" s="139" t="s">
        <v>1050</v>
      </c>
      <c r="I1220" s="142" t="s">
        <v>75</v>
      </c>
      <c r="J1220" s="203" t="str">
        <f>+_xlfn.XLOOKUP(Tabla1[[#This Row],[COD. COLABORADOR]],'[1]Reg_PJ_IP (Bruto)'!$A:$A,'[1]Reg_PJ_IP (Bruto)'!$BL:$BL)</f>
        <v>ACREDITADA</v>
      </c>
    </row>
    <row r="1221" spans="1:10" x14ac:dyDescent="0.3">
      <c r="A1221" s="123" t="s">
        <v>42</v>
      </c>
      <c r="B1221" s="124">
        <v>45200</v>
      </c>
      <c r="C1221" s="139" t="s">
        <v>68</v>
      </c>
      <c r="D1221" s="139">
        <v>1070747</v>
      </c>
      <c r="E1221" s="143" t="s">
        <v>455</v>
      </c>
      <c r="F1221" s="143">
        <v>1800</v>
      </c>
      <c r="G1221" s="139" t="s">
        <v>1178</v>
      </c>
      <c r="H1221" s="139" t="s">
        <v>1046</v>
      </c>
      <c r="I1221" s="142" t="s">
        <v>75</v>
      </c>
      <c r="J1221" s="203" t="str">
        <f>+_xlfn.XLOOKUP(Tabla1[[#This Row],[COD. COLABORADOR]],'[1]Reg_PJ_IP (Bruto)'!$A:$A,'[1]Reg_PJ_IP (Bruto)'!$BL:$BL)</f>
        <v>ACREDITADA</v>
      </c>
    </row>
    <row r="1222" spans="1:10" x14ac:dyDescent="0.3">
      <c r="A1222" s="123" t="s">
        <v>42</v>
      </c>
      <c r="B1222" s="126">
        <v>45200</v>
      </c>
      <c r="C1222" s="139" t="s">
        <v>67</v>
      </c>
      <c r="D1222" s="139">
        <v>1070750</v>
      </c>
      <c r="E1222" s="143" t="s">
        <v>469</v>
      </c>
      <c r="F1222" s="139">
        <v>6880</v>
      </c>
      <c r="G1222" s="139" t="s">
        <v>460</v>
      </c>
      <c r="H1222" s="139" t="s">
        <v>1051</v>
      </c>
      <c r="I1222" s="142" t="s">
        <v>75</v>
      </c>
      <c r="J1222" s="203" t="str">
        <f>+_xlfn.XLOOKUP(Tabla1[[#This Row],[COD. COLABORADOR]],'[1]Reg_PJ_IP (Bruto)'!$A:$A,'[1]Reg_PJ_IP (Bruto)'!$BL:$BL)</f>
        <v>ACREDITADA</v>
      </c>
    </row>
    <row r="1223" spans="1:10" x14ac:dyDescent="0.3">
      <c r="A1223" s="123" t="s">
        <v>42</v>
      </c>
      <c r="B1223" s="128">
        <v>45200</v>
      </c>
      <c r="C1223" s="139" t="s">
        <v>67</v>
      </c>
      <c r="D1223" s="139">
        <v>1070768</v>
      </c>
      <c r="E1223" s="143" t="s">
        <v>731</v>
      </c>
      <c r="F1223" s="143">
        <v>4300</v>
      </c>
      <c r="G1223" s="139" t="s">
        <v>1258</v>
      </c>
      <c r="H1223" s="139" t="s">
        <v>1046</v>
      </c>
      <c r="I1223" s="142" t="s">
        <v>74</v>
      </c>
      <c r="J1223" s="203" t="str">
        <f>+_xlfn.XLOOKUP(Tabla1[[#This Row],[COD. COLABORADOR]],'[1]Reg_PJ_IP (Bruto)'!$A:$A,'[1]Reg_PJ_IP (Bruto)'!$BL:$BL)</f>
        <v>ACREDITADA</v>
      </c>
    </row>
    <row r="1224" spans="1:10" x14ac:dyDescent="0.3">
      <c r="A1224" s="123" t="s">
        <v>42</v>
      </c>
      <c r="B1224" s="128">
        <v>45231</v>
      </c>
      <c r="C1224" s="139" t="s">
        <v>67</v>
      </c>
      <c r="D1224" s="139">
        <v>1070725</v>
      </c>
      <c r="E1224" s="143" t="s">
        <v>434</v>
      </c>
      <c r="F1224" s="141">
        <v>7605</v>
      </c>
      <c r="G1224" s="139" t="s">
        <v>1254</v>
      </c>
      <c r="H1224" s="139" t="s">
        <v>1046</v>
      </c>
      <c r="I1224" s="142" t="s">
        <v>74</v>
      </c>
      <c r="J1224" s="203" t="str">
        <f>+_xlfn.XLOOKUP(Tabla1[[#This Row],[COD. COLABORADOR]],'[1]Reg_PJ_IP (Bruto)'!$A:$A,'[1]Reg_PJ_IP (Bruto)'!$BL:$BL)</f>
        <v>ACREDITADA</v>
      </c>
    </row>
    <row r="1225" spans="1:10" x14ac:dyDescent="0.3">
      <c r="A1225" s="123" t="s">
        <v>42</v>
      </c>
      <c r="B1225" s="126">
        <v>45261</v>
      </c>
      <c r="C1225" s="139" t="s">
        <v>67</v>
      </c>
      <c r="D1225" s="140">
        <v>1070749</v>
      </c>
      <c r="E1225" s="139" t="s">
        <v>470</v>
      </c>
      <c r="F1225" s="140">
        <v>1050</v>
      </c>
      <c r="G1225" s="140" t="s">
        <v>322</v>
      </c>
      <c r="H1225" s="139" t="s">
        <v>1051</v>
      </c>
      <c r="I1225" s="142" t="s">
        <v>75</v>
      </c>
      <c r="J1225" s="203" t="str">
        <f>+_xlfn.XLOOKUP(Tabla1[[#This Row],[COD. COLABORADOR]],'[1]Reg_PJ_IP (Bruto)'!$A:$A,'[1]Reg_PJ_IP (Bruto)'!$BL:$BL)</f>
        <v>ACREDITADA</v>
      </c>
    </row>
    <row r="1226" spans="1:10" x14ac:dyDescent="0.3">
      <c r="A1226" s="123" t="s">
        <v>42</v>
      </c>
      <c r="B1226" s="131">
        <v>45323</v>
      </c>
      <c r="C1226" s="139" t="s">
        <v>68</v>
      </c>
      <c r="D1226" s="139">
        <v>1070741</v>
      </c>
      <c r="E1226" s="139" t="s">
        <v>1524</v>
      </c>
      <c r="F1226" s="139">
        <v>7189</v>
      </c>
      <c r="G1226" s="139" t="s">
        <v>445</v>
      </c>
      <c r="H1226" s="139" t="s">
        <v>1046</v>
      </c>
      <c r="I1226" s="142" t="s">
        <v>75</v>
      </c>
      <c r="J1226" s="203" t="str">
        <f>+_xlfn.XLOOKUP(Tabla1[[#This Row],[COD. COLABORADOR]],'[1]Reg_PJ_IP (Bruto)'!$A:$A,'[1]Reg_PJ_IP (Bruto)'!$BL:$BL)</f>
        <v>ACREDITADA</v>
      </c>
    </row>
    <row r="1227" spans="1:10" x14ac:dyDescent="0.3">
      <c r="A1227" s="123" t="s">
        <v>42</v>
      </c>
      <c r="B1227" s="124">
        <v>45352</v>
      </c>
      <c r="C1227" s="139" t="s">
        <v>70</v>
      </c>
      <c r="D1227" s="139">
        <v>1070764</v>
      </c>
      <c r="E1227" s="143" t="s">
        <v>697</v>
      </c>
      <c r="F1227" s="143">
        <v>4300</v>
      </c>
      <c r="G1227" s="139" t="s">
        <v>1258</v>
      </c>
      <c r="H1227" s="139" t="s">
        <v>1046</v>
      </c>
      <c r="I1227" s="142" t="s">
        <v>74</v>
      </c>
      <c r="J1227" s="203" t="str">
        <f>+_xlfn.XLOOKUP(Tabla1[[#This Row],[COD. COLABORADOR]],'[1]Reg_PJ_IP (Bruto)'!$A:$A,'[1]Reg_PJ_IP (Bruto)'!$BL:$BL)</f>
        <v>ACREDITADA</v>
      </c>
    </row>
    <row r="1228" spans="1:10" x14ac:dyDescent="0.3">
      <c r="A1228" s="123" t="s">
        <v>42</v>
      </c>
      <c r="B1228" s="124">
        <v>45383</v>
      </c>
      <c r="C1228" s="139" t="s">
        <v>70</v>
      </c>
      <c r="D1228" s="139">
        <v>1070737</v>
      </c>
      <c r="E1228" s="143" t="s">
        <v>1525</v>
      </c>
      <c r="F1228" s="143">
        <v>7379</v>
      </c>
      <c r="G1228" s="139" t="s">
        <v>132</v>
      </c>
      <c r="H1228" s="139" t="s">
        <v>1046</v>
      </c>
      <c r="I1228" s="142" t="s">
        <v>75</v>
      </c>
      <c r="J1228" s="203" t="str">
        <f>+_xlfn.XLOOKUP(Tabla1[[#This Row],[COD. COLABORADOR]],'[1]Reg_PJ_IP (Bruto)'!$A:$A,'[1]Reg_PJ_IP (Bruto)'!$BL:$BL)</f>
        <v>ACREDITADA</v>
      </c>
    </row>
    <row r="1229" spans="1:10" x14ac:dyDescent="0.3">
      <c r="A1229" s="123" t="s">
        <v>42</v>
      </c>
      <c r="B1229" s="126">
        <v>45383</v>
      </c>
      <c r="C1229" s="139" t="s">
        <v>68</v>
      </c>
      <c r="D1229" s="139">
        <v>1070671</v>
      </c>
      <c r="E1229" s="143" t="s">
        <v>471</v>
      </c>
      <c r="F1229" s="139">
        <v>6880</v>
      </c>
      <c r="G1229" s="139" t="s">
        <v>460</v>
      </c>
      <c r="H1229" s="139" t="s">
        <v>1051</v>
      </c>
      <c r="I1229" s="142" t="s">
        <v>75</v>
      </c>
      <c r="J1229" s="203" t="str">
        <f>+_xlfn.XLOOKUP(Tabla1[[#This Row],[COD. COLABORADOR]],'[1]Reg_PJ_IP (Bruto)'!$A:$A,'[1]Reg_PJ_IP (Bruto)'!$BL:$BL)</f>
        <v>ACREDITADA</v>
      </c>
    </row>
    <row r="1230" spans="1:10" x14ac:dyDescent="0.3">
      <c r="A1230" s="123" t="s">
        <v>42</v>
      </c>
      <c r="B1230" s="126">
        <v>45383</v>
      </c>
      <c r="C1230" s="139" t="s">
        <v>68</v>
      </c>
      <c r="D1230" s="139">
        <v>1070747</v>
      </c>
      <c r="E1230" s="143" t="s">
        <v>455</v>
      </c>
      <c r="F1230" s="139">
        <v>1800</v>
      </c>
      <c r="G1230" s="139" t="s">
        <v>1178</v>
      </c>
      <c r="H1230" s="139" t="s">
        <v>1046</v>
      </c>
      <c r="I1230" s="142" t="s">
        <v>74</v>
      </c>
      <c r="J1230" s="203" t="str">
        <f>+_xlfn.XLOOKUP(Tabla1[[#This Row],[COD. COLABORADOR]],'[1]Reg_PJ_IP (Bruto)'!$A:$A,'[1]Reg_PJ_IP (Bruto)'!$BL:$BL)</f>
        <v>ACREDITADA</v>
      </c>
    </row>
    <row r="1231" spans="1:10" x14ac:dyDescent="0.3">
      <c r="A1231" s="123" t="s">
        <v>42</v>
      </c>
      <c r="B1231" s="126">
        <v>45413</v>
      </c>
      <c r="C1231" s="139" t="s">
        <v>69</v>
      </c>
      <c r="D1231" s="139">
        <v>1070810</v>
      </c>
      <c r="E1231" s="143" t="s">
        <v>449</v>
      </c>
      <c r="F1231" s="139">
        <v>7638</v>
      </c>
      <c r="G1231" s="139" t="s">
        <v>1259</v>
      </c>
      <c r="H1231" s="139" t="s">
        <v>1046</v>
      </c>
      <c r="I1231" s="142" t="s">
        <v>75</v>
      </c>
      <c r="J1231" s="203" t="str">
        <f>+_xlfn.XLOOKUP(Tabla1[[#This Row],[COD. COLABORADOR]],'[1]Reg_PJ_IP (Bruto)'!$A:$A,'[1]Reg_PJ_IP (Bruto)'!$BL:$BL)</f>
        <v>ACREDITADA</v>
      </c>
    </row>
    <row r="1232" spans="1:10" x14ac:dyDescent="0.3">
      <c r="A1232" s="125" t="s">
        <v>42</v>
      </c>
      <c r="B1232" s="124">
        <v>45413</v>
      </c>
      <c r="C1232" s="139" t="s">
        <v>69</v>
      </c>
      <c r="D1232" s="139">
        <v>1070731</v>
      </c>
      <c r="E1232" s="143" t="s">
        <v>454</v>
      </c>
      <c r="F1232" s="143">
        <v>7379</v>
      </c>
      <c r="G1232" s="139" t="s">
        <v>132</v>
      </c>
      <c r="H1232" s="139" t="s">
        <v>1046</v>
      </c>
      <c r="I1232" s="142" t="s">
        <v>75</v>
      </c>
      <c r="J1232" s="203" t="str">
        <f>+_xlfn.XLOOKUP(Tabla1[[#This Row],[COD. COLABORADOR]],'[1]Reg_PJ_IP (Bruto)'!$A:$A,'[1]Reg_PJ_IP (Bruto)'!$BL:$BL)</f>
        <v>ACREDITADA</v>
      </c>
    </row>
    <row r="1233" spans="1:10" x14ac:dyDescent="0.3">
      <c r="A1233" s="123" t="s">
        <v>42</v>
      </c>
      <c r="B1233" s="124">
        <v>45419</v>
      </c>
      <c r="C1233" s="139" t="s">
        <v>68</v>
      </c>
      <c r="D1233" s="139">
        <v>1070741</v>
      </c>
      <c r="E1233" s="143" t="s">
        <v>1524</v>
      </c>
      <c r="F1233" s="143">
        <v>7189</v>
      </c>
      <c r="G1233" s="139" t="s">
        <v>445</v>
      </c>
      <c r="H1233" s="139" t="s">
        <v>1046</v>
      </c>
      <c r="I1233" s="142" t="s">
        <v>75</v>
      </c>
      <c r="J1233" s="203" t="str">
        <f>+_xlfn.XLOOKUP(Tabla1[[#This Row],[COD. COLABORADOR]],'[1]Reg_PJ_IP (Bruto)'!$A:$A,'[1]Reg_PJ_IP (Bruto)'!$BL:$BL)</f>
        <v>ACREDITADA</v>
      </c>
    </row>
    <row r="1234" spans="1:10" x14ac:dyDescent="0.3">
      <c r="A1234" s="125" t="s">
        <v>42</v>
      </c>
      <c r="B1234" s="124">
        <v>45419</v>
      </c>
      <c r="C1234" s="139" t="s">
        <v>70</v>
      </c>
      <c r="D1234" s="139">
        <v>1070468</v>
      </c>
      <c r="E1234" s="143" t="s">
        <v>732</v>
      </c>
      <c r="F1234" s="143">
        <v>4450</v>
      </c>
      <c r="G1234" s="139" t="s">
        <v>297</v>
      </c>
      <c r="H1234" s="139" t="s">
        <v>1045</v>
      </c>
      <c r="I1234" s="142" t="s">
        <v>74</v>
      </c>
      <c r="J1234" s="203" t="str">
        <f>+_xlfn.XLOOKUP(Tabla1[[#This Row],[COD. COLABORADOR]],'[1]Reg_PJ_IP (Bruto)'!$A:$A,'[1]Reg_PJ_IP (Bruto)'!$BL:$BL)</f>
        <v>ACREDITADA</v>
      </c>
    </row>
    <row r="1235" spans="1:10" x14ac:dyDescent="0.3">
      <c r="A1235" s="123" t="s">
        <v>42</v>
      </c>
      <c r="B1235" s="124">
        <v>45450</v>
      </c>
      <c r="C1235" s="139" t="s">
        <v>70</v>
      </c>
      <c r="D1235" s="139">
        <v>1070628</v>
      </c>
      <c r="E1235" s="143" t="s">
        <v>439</v>
      </c>
      <c r="F1235" s="143">
        <v>7731</v>
      </c>
      <c r="G1235" s="139" t="s">
        <v>440</v>
      </c>
      <c r="H1235" s="139" t="s">
        <v>1057</v>
      </c>
      <c r="I1235" s="142" t="s">
        <v>876</v>
      </c>
      <c r="J1235" s="203" t="str">
        <f>+_xlfn.XLOOKUP(Tabla1[[#This Row],[COD. COLABORADOR]],'[1]Reg_PJ_IP (Bruto)'!$A:$A,'[1]Reg_PJ_IP (Bruto)'!$BL:$BL)</f>
        <v>ACREDITADA</v>
      </c>
    </row>
    <row r="1236" spans="1:10" x14ac:dyDescent="0.3">
      <c r="A1236" s="125" t="s">
        <v>42</v>
      </c>
      <c r="B1236" s="124">
        <v>45453</v>
      </c>
      <c r="C1236" s="139" t="s">
        <v>69</v>
      </c>
      <c r="D1236" s="139">
        <v>1070512</v>
      </c>
      <c r="E1236" s="143" t="s">
        <v>438</v>
      </c>
      <c r="F1236" s="143">
        <v>7462</v>
      </c>
      <c r="G1236" s="139" t="s">
        <v>1253</v>
      </c>
      <c r="H1236" s="139" t="s">
        <v>1046</v>
      </c>
      <c r="I1236" s="142" t="s">
        <v>75</v>
      </c>
      <c r="J1236" s="203" t="str">
        <f>+_xlfn.XLOOKUP(Tabla1[[#This Row],[COD. COLABORADOR]],'[1]Reg_PJ_IP (Bruto)'!$A:$A,'[1]Reg_PJ_IP (Bruto)'!$BL:$BL)</f>
        <v>ACREDITADA</v>
      </c>
    </row>
    <row r="1237" spans="1:10" x14ac:dyDescent="0.3">
      <c r="A1237" s="123" t="s">
        <v>42</v>
      </c>
      <c r="B1237" s="126">
        <v>45462</v>
      </c>
      <c r="C1237" s="139" t="s">
        <v>69</v>
      </c>
      <c r="D1237" s="139">
        <v>1070723</v>
      </c>
      <c r="E1237" s="143" t="s">
        <v>466</v>
      </c>
      <c r="F1237" s="139">
        <v>6876</v>
      </c>
      <c r="G1237" s="139" t="s">
        <v>1523</v>
      </c>
      <c r="H1237" s="139" t="s">
        <v>1046</v>
      </c>
      <c r="I1237" s="142" t="s">
        <v>74</v>
      </c>
      <c r="J1237" s="203" t="str">
        <f>+_xlfn.XLOOKUP(Tabla1[[#This Row],[COD. COLABORADOR]],'[1]Reg_PJ_IP (Bruto)'!$A:$A,'[1]Reg_PJ_IP (Bruto)'!$BL:$BL)</f>
        <v>ACREDITADA</v>
      </c>
    </row>
    <row r="1238" spans="1:10" x14ac:dyDescent="0.3">
      <c r="A1238" s="123" t="s">
        <v>42</v>
      </c>
      <c r="B1238" s="134">
        <v>45483</v>
      </c>
      <c r="C1238" s="139" t="s">
        <v>70</v>
      </c>
      <c r="D1238" s="139">
        <v>1070822</v>
      </c>
      <c r="E1238" s="143" t="s">
        <v>831</v>
      </c>
      <c r="F1238" s="143">
        <v>4450</v>
      </c>
      <c r="G1238" s="139" t="s">
        <v>297</v>
      </c>
      <c r="H1238" s="139" t="s">
        <v>1060</v>
      </c>
      <c r="I1238" s="142" t="s">
        <v>74</v>
      </c>
      <c r="J1238" s="203" t="str">
        <f>+_xlfn.XLOOKUP(Tabla1[[#This Row],[COD. COLABORADOR]],'[1]Reg_PJ_IP (Bruto)'!$A:$A,'[1]Reg_PJ_IP (Bruto)'!$BL:$BL)</f>
        <v>ACREDITADA</v>
      </c>
    </row>
    <row r="1239" spans="1:10" x14ac:dyDescent="0.3">
      <c r="A1239" s="123" t="s">
        <v>42</v>
      </c>
      <c r="B1239" s="126">
        <v>45502</v>
      </c>
      <c r="C1239" s="139" t="s">
        <v>68</v>
      </c>
      <c r="D1239" s="139">
        <v>1070797</v>
      </c>
      <c r="E1239" s="143" t="s">
        <v>472</v>
      </c>
      <c r="F1239" s="139">
        <v>7462</v>
      </c>
      <c r="G1239" s="139" t="s">
        <v>1253</v>
      </c>
      <c r="H1239" s="139" t="s">
        <v>1046</v>
      </c>
      <c r="I1239" s="142" t="s">
        <v>75</v>
      </c>
      <c r="J1239" s="203" t="str">
        <f>+_xlfn.XLOOKUP(Tabla1[[#This Row],[COD. COLABORADOR]],'[1]Reg_PJ_IP (Bruto)'!$A:$A,'[1]Reg_PJ_IP (Bruto)'!$BL:$BL)</f>
        <v>ACREDITADA</v>
      </c>
    </row>
    <row r="1240" spans="1:10" x14ac:dyDescent="0.3">
      <c r="A1240" s="123" t="s">
        <v>42</v>
      </c>
      <c r="B1240" s="124">
        <v>45517</v>
      </c>
      <c r="C1240" s="139" t="s">
        <v>70</v>
      </c>
      <c r="D1240" s="139">
        <v>1070820</v>
      </c>
      <c r="E1240" s="143" t="s">
        <v>473</v>
      </c>
      <c r="F1240" s="143">
        <v>4450</v>
      </c>
      <c r="G1240" s="139" t="s">
        <v>297</v>
      </c>
      <c r="H1240" s="139" t="s">
        <v>1060</v>
      </c>
      <c r="I1240" s="142" t="s">
        <v>75</v>
      </c>
      <c r="J1240" s="203" t="str">
        <f>+_xlfn.XLOOKUP(Tabla1[[#This Row],[COD. COLABORADOR]],'[1]Reg_PJ_IP (Bruto)'!$A:$A,'[1]Reg_PJ_IP (Bruto)'!$BL:$BL)</f>
        <v>ACREDITADA</v>
      </c>
    </row>
    <row r="1241" spans="1:10" x14ac:dyDescent="0.3">
      <c r="A1241" s="123" t="s">
        <v>42</v>
      </c>
      <c r="B1241" s="124">
        <v>45524</v>
      </c>
      <c r="C1241" s="139" t="s">
        <v>68</v>
      </c>
      <c r="D1241" s="139">
        <v>1070673</v>
      </c>
      <c r="E1241" s="143" t="s">
        <v>474</v>
      </c>
      <c r="F1241" s="143">
        <v>7320</v>
      </c>
      <c r="G1241" s="139" t="s">
        <v>104</v>
      </c>
      <c r="H1241" s="139" t="s">
        <v>1051</v>
      </c>
      <c r="I1241" s="142" t="s">
        <v>75</v>
      </c>
      <c r="J1241" s="203" t="str">
        <f>+_xlfn.XLOOKUP(Tabla1[[#This Row],[COD. COLABORADOR]],'[1]Reg_PJ_IP (Bruto)'!$A:$A,'[1]Reg_PJ_IP (Bruto)'!$BL:$BL)</f>
        <v>ACREDITADA</v>
      </c>
    </row>
    <row r="1242" spans="1:10" x14ac:dyDescent="0.3">
      <c r="A1242" s="125" t="s">
        <v>42</v>
      </c>
      <c r="B1242" s="124">
        <v>45536</v>
      </c>
      <c r="C1242" s="139" t="s">
        <v>70</v>
      </c>
      <c r="D1242" s="139">
        <v>1070826</v>
      </c>
      <c r="E1242" s="143" t="s">
        <v>475</v>
      </c>
      <c r="F1242" s="143">
        <v>6902</v>
      </c>
      <c r="G1242" s="139" t="s">
        <v>1431</v>
      </c>
      <c r="H1242" s="139" t="s">
        <v>1060</v>
      </c>
      <c r="I1242" s="142" t="s">
        <v>75</v>
      </c>
      <c r="J1242" s="203" t="str">
        <f>+_xlfn.XLOOKUP(Tabla1[[#This Row],[COD. COLABORADOR]],'[1]Reg_PJ_IP (Bruto)'!$A:$A,'[1]Reg_PJ_IP (Bruto)'!$BL:$BL)</f>
        <v>ACREDITADA</v>
      </c>
    </row>
    <row r="1243" spans="1:10" x14ac:dyDescent="0.3">
      <c r="A1243" s="123" t="s">
        <v>42</v>
      </c>
      <c r="B1243" s="126">
        <v>45566</v>
      </c>
      <c r="C1243" s="139" t="s">
        <v>69</v>
      </c>
      <c r="D1243" s="139">
        <v>1070786</v>
      </c>
      <c r="E1243" s="139" t="s">
        <v>1527</v>
      </c>
      <c r="F1243" s="139">
        <v>7473</v>
      </c>
      <c r="G1243" s="139" t="s">
        <v>1173</v>
      </c>
      <c r="H1243" s="139" t="s">
        <v>1058</v>
      </c>
      <c r="I1243" s="142" t="s">
        <v>75</v>
      </c>
      <c r="J1243" s="203" t="str">
        <f>+_xlfn.XLOOKUP(Tabla1[[#This Row],[COD. COLABORADOR]],'[1]Reg_PJ_IP (Bruto)'!$A:$A,'[1]Reg_PJ_IP (Bruto)'!$BL:$BL)</f>
        <v>ACREDITADA</v>
      </c>
    </row>
    <row r="1244" spans="1:10" x14ac:dyDescent="0.3">
      <c r="A1244" s="123" t="s">
        <v>42</v>
      </c>
      <c r="B1244" s="126">
        <v>45572</v>
      </c>
      <c r="C1244" s="139" t="s">
        <v>70</v>
      </c>
      <c r="D1244" s="139">
        <v>1070721</v>
      </c>
      <c r="E1244" s="143" t="s">
        <v>443</v>
      </c>
      <c r="F1244" s="143">
        <v>7462</v>
      </c>
      <c r="G1244" s="143" t="s">
        <v>1253</v>
      </c>
      <c r="H1244" s="139" t="s">
        <v>1046</v>
      </c>
      <c r="I1244" s="142" t="s">
        <v>75</v>
      </c>
      <c r="J1244" s="203" t="str">
        <f>+_xlfn.XLOOKUP(Tabla1[[#This Row],[COD. COLABORADOR]],'[1]Reg_PJ_IP (Bruto)'!$A:$A,'[1]Reg_PJ_IP (Bruto)'!$BL:$BL)</f>
        <v>ACREDITADA</v>
      </c>
    </row>
    <row r="1245" spans="1:10" x14ac:dyDescent="0.3">
      <c r="A1245" s="123" t="s">
        <v>42</v>
      </c>
      <c r="B1245" s="124">
        <v>45572</v>
      </c>
      <c r="C1245" s="139" t="s">
        <v>69</v>
      </c>
      <c r="D1245" s="139">
        <v>1070790</v>
      </c>
      <c r="E1245" s="143" t="s">
        <v>1260</v>
      </c>
      <c r="F1245" s="143">
        <v>7731</v>
      </c>
      <c r="G1245" s="139" t="s">
        <v>440</v>
      </c>
      <c r="H1245" s="139" t="s">
        <v>1059</v>
      </c>
      <c r="I1245" s="142" t="s">
        <v>74</v>
      </c>
      <c r="J1245" s="203" t="str">
        <f>+_xlfn.XLOOKUP(Tabla1[[#This Row],[COD. COLABORADOR]],'[1]Reg_PJ_IP (Bruto)'!$A:$A,'[1]Reg_PJ_IP (Bruto)'!$BL:$BL)</f>
        <v>ACREDITADA</v>
      </c>
    </row>
    <row r="1246" spans="1:10" x14ac:dyDescent="0.3">
      <c r="A1246" s="123" t="s">
        <v>42</v>
      </c>
      <c r="B1246" s="124">
        <v>45576</v>
      </c>
      <c r="C1246" s="139" t="s">
        <v>69</v>
      </c>
      <c r="D1246" s="139">
        <v>1070799</v>
      </c>
      <c r="E1246" s="143" t="s">
        <v>832</v>
      </c>
      <c r="F1246" s="143">
        <v>7462</v>
      </c>
      <c r="G1246" s="139" t="s">
        <v>1253</v>
      </c>
      <c r="H1246" s="139" t="s">
        <v>1044</v>
      </c>
      <c r="I1246" s="142" t="s">
        <v>75</v>
      </c>
      <c r="J1246" s="203" t="str">
        <f>+_xlfn.XLOOKUP(Tabla1[[#This Row],[COD. COLABORADOR]],'[1]Reg_PJ_IP (Bruto)'!$A:$A,'[1]Reg_PJ_IP (Bruto)'!$BL:$BL)</f>
        <v>ACREDITADA</v>
      </c>
    </row>
    <row r="1247" spans="1:10" x14ac:dyDescent="0.3">
      <c r="A1247" s="123" t="s">
        <v>42</v>
      </c>
      <c r="B1247" s="126">
        <v>45581</v>
      </c>
      <c r="C1247" s="139" t="s">
        <v>68</v>
      </c>
      <c r="D1247" s="143">
        <v>1070700</v>
      </c>
      <c r="E1247" s="139" t="s">
        <v>465</v>
      </c>
      <c r="F1247" s="139">
        <v>6902</v>
      </c>
      <c r="G1247" s="139" t="s">
        <v>1431</v>
      </c>
      <c r="H1247" s="139" t="s">
        <v>1047</v>
      </c>
      <c r="I1247" s="142" t="s">
        <v>75</v>
      </c>
      <c r="J1247" s="203" t="str">
        <f>+_xlfn.XLOOKUP(Tabla1[[#This Row],[COD. COLABORADOR]],'[1]Reg_PJ_IP (Bruto)'!$A:$A,'[1]Reg_PJ_IP (Bruto)'!$BL:$BL)</f>
        <v>ACREDITADA</v>
      </c>
    </row>
    <row r="1248" spans="1:10" x14ac:dyDescent="0.3">
      <c r="A1248" s="123" t="s">
        <v>42</v>
      </c>
      <c r="B1248" s="124">
        <v>45595</v>
      </c>
      <c r="C1248" s="139" t="s">
        <v>70</v>
      </c>
      <c r="D1248" s="139">
        <v>1070764</v>
      </c>
      <c r="E1248" s="143" t="s">
        <v>697</v>
      </c>
      <c r="F1248" s="143">
        <v>4300</v>
      </c>
      <c r="G1248" s="139" t="s">
        <v>1258</v>
      </c>
      <c r="H1248" s="139" t="s">
        <v>1046</v>
      </c>
      <c r="I1248" s="142" t="s">
        <v>876</v>
      </c>
      <c r="J1248" s="203" t="str">
        <f>+_xlfn.XLOOKUP(Tabla1[[#This Row],[COD. COLABORADOR]],'[1]Reg_PJ_IP (Bruto)'!$A:$A,'[1]Reg_PJ_IP (Bruto)'!$BL:$BL)</f>
        <v>ACREDITADA</v>
      </c>
    </row>
    <row r="1249" spans="1:10" x14ac:dyDescent="0.3">
      <c r="A1249" s="123" t="s">
        <v>42</v>
      </c>
      <c r="B1249" s="124">
        <v>45607</v>
      </c>
      <c r="C1249" s="139" t="s">
        <v>69</v>
      </c>
      <c r="D1249" s="139">
        <v>1070804</v>
      </c>
      <c r="E1249" s="143" t="s">
        <v>476</v>
      </c>
      <c r="F1249" s="143">
        <v>6866</v>
      </c>
      <c r="G1249" s="139" t="s">
        <v>1209</v>
      </c>
      <c r="H1249" s="139" t="s">
        <v>1051</v>
      </c>
      <c r="I1249" s="142" t="s">
        <v>75</v>
      </c>
      <c r="J1249" s="203" t="str">
        <f>+_xlfn.XLOOKUP(Tabla1[[#This Row],[COD. COLABORADOR]],'[1]Reg_PJ_IP (Bruto)'!$A:$A,'[1]Reg_PJ_IP (Bruto)'!$BL:$BL)</f>
        <v>ACREDITADA</v>
      </c>
    </row>
    <row r="1250" spans="1:10" x14ac:dyDescent="0.3">
      <c r="A1250" s="123" t="s">
        <v>42</v>
      </c>
      <c r="B1250" s="126">
        <v>45609</v>
      </c>
      <c r="C1250" s="139" t="s">
        <v>68</v>
      </c>
      <c r="D1250" s="139">
        <v>1070764</v>
      </c>
      <c r="E1250" s="139" t="s">
        <v>697</v>
      </c>
      <c r="F1250" s="139">
        <v>4300</v>
      </c>
      <c r="G1250" s="139" t="s">
        <v>1258</v>
      </c>
      <c r="H1250" s="139" t="s">
        <v>1046</v>
      </c>
      <c r="I1250" s="142" t="s">
        <v>75</v>
      </c>
      <c r="J1250" s="203" t="str">
        <f>+_xlfn.XLOOKUP(Tabla1[[#This Row],[COD. COLABORADOR]],'[1]Reg_PJ_IP (Bruto)'!$A:$A,'[1]Reg_PJ_IP (Bruto)'!$BL:$BL)</f>
        <v>ACREDITADA</v>
      </c>
    </row>
    <row r="1251" spans="1:10" x14ac:dyDescent="0.3">
      <c r="A1251" s="123" t="s">
        <v>42</v>
      </c>
      <c r="B1251" s="124">
        <v>45610</v>
      </c>
      <c r="C1251" s="139" t="s">
        <v>68</v>
      </c>
      <c r="D1251" s="139">
        <v>1070739</v>
      </c>
      <c r="E1251" s="143" t="s">
        <v>1518</v>
      </c>
      <c r="F1251" s="143">
        <v>7189</v>
      </c>
      <c r="G1251" s="139" t="s">
        <v>445</v>
      </c>
      <c r="H1251" s="139" t="s">
        <v>1046</v>
      </c>
      <c r="I1251" s="142" t="s">
        <v>74</v>
      </c>
      <c r="J1251" s="203" t="str">
        <f>+_xlfn.XLOOKUP(Tabla1[[#This Row],[COD. COLABORADOR]],'[1]Reg_PJ_IP (Bruto)'!$A:$A,'[1]Reg_PJ_IP (Bruto)'!$BL:$BL)</f>
        <v>ACREDITADA</v>
      </c>
    </row>
    <row r="1252" spans="1:10" x14ac:dyDescent="0.3">
      <c r="A1252" s="123" t="s">
        <v>42</v>
      </c>
      <c r="B1252" s="131">
        <v>45632</v>
      </c>
      <c r="C1252" s="139" t="s">
        <v>68</v>
      </c>
      <c r="D1252" s="139">
        <v>1070729</v>
      </c>
      <c r="E1252" s="143" t="s">
        <v>453</v>
      </c>
      <c r="F1252" s="139">
        <v>7189</v>
      </c>
      <c r="G1252" s="139" t="s">
        <v>445</v>
      </c>
      <c r="H1252" s="139" t="s">
        <v>1046</v>
      </c>
      <c r="I1252" s="142" t="s">
        <v>75</v>
      </c>
      <c r="J1252" s="203" t="str">
        <f>+_xlfn.XLOOKUP(Tabla1[[#This Row],[COD. COLABORADOR]],'[1]Reg_PJ_IP (Bruto)'!$A:$A,'[1]Reg_PJ_IP (Bruto)'!$BL:$BL)</f>
        <v>ACREDITADA</v>
      </c>
    </row>
    <row r="1253" spans="1:10" x14ac:dyDescent="0.3">
      <c r="A1253" s="123" t="s">
        <v>42</v>
      </c>
      <c r="B1253" s="128">
        <v>45637</v>
      </c>
      <c r="C1253" s="139" t="s">
        <v>70</v>
      </c>
      <c r="D1253" s="140">
        <v>1070859</v>
      </c>
      <c r="E1253" s="141" t="s">
        <v>477</v>
      </c>
      <c r="F1253" s="141">
        <v>7614</v>
      </c>
      <c r="G1253" s="140" t="s">
        <v>1182</v>
      </c>
      <c r="H1253" s="140" t="s">
        <v>1060</v>
      </c>
      <c r="I1253" s="142" t="s">
        <v>75</v>
      </c>
      <c r="J1253" s="203" t="str">
        <f>+_xlfn.XLOOKUP(Tabla1[[#This Row],[COD. COLABORADOR]],'[1]Reg_PJ_IP (Bruto)'!$A:$A,'[1]Reg_PJ_IP (Bruto)'!$BL:$BL)</f>
        <v>ACREDITADA</v>
      </c>
    </row>
    <row r="1254" spans="1:10" x14ac:dyDescent="0.3">
      <c r="A1254" s="123" t="s">
        <v>42</v>
      </c>
      <c r="B1254" s="126">
        <v>45658</v>
      </c>
      <c r="C1254" s="139" t="s">
        <v>70</v>
      </c>
      <c r="D1254" s="140">
        <v>1070841</v>
      </c>
      <c r="E1254" s="139" t="s">
        <v>833</v>
      </c>
      <c r="F1254" s="140">
        <v>6926</v>
      </c>
      <c r="G1254" s="140" t="s">
        <v>437</v>
      </c>
      <c r="H1254" s="139" t="s">
        <v>1054</v>
      </c>
      <c r="I1254" s="142" t="s">
        <v>74</v>
      </c>
      <c r="J1254" s="203" t="str">
        <f>+_xlfn.XLOOKUP(Tabla1[[#This Row],[COD. COLABORADOR]],'[1]Reg_PJ_IP (Bruto)'!$A:$A,'[1]Reg_PJ_IP (Bruto)'!$BL:$BL)</f>
        <v>ACREDITADA</v>
      </c>
    </row>
    <row r="1255" spans="1:10" x14ac:dyDescent="0.3">
      <c r="A1255" s="123" t="s">
        <v>42</v>
      </c>
      <c r="B1255" s="126">
        <v>45667</v>
      </c>
      <c r="C1255" s="139" t="s">
        <v>70</v>
      </c>
      <c r="D1255" s="143">
        <v>1070506</v>
      </c>
      <c r="E1255" s="139" t="s">
        <v>430</v>
      </c>
      <c r="F1255" s="141">
        <v>7462</v>
      </c>
      <c r="G1255" s="143" t="s">
        <v>1253</v>
      </c>
      <c r="H1255" s="139" t="s">
        <v>1046</v>
      </c>
      <c r="I1255" s="142" t="s">
        <v>74</v>
      </c>
      <c r="J1255" s="203" t="str">
        <f>+_xlfn.XLOOKUP(Tabla1[[#This Row],[COD. COLABORADOR]],'[1]Reg_PJ_IP (Bruto)'!$A:$A,'[1]Reg_PJ_IP (Bruto)'!$BL:$BL)</f>
        <v>ACREDITADA</v>
      </c>
    </row>
    <row r="1256" spans="1:10" x14ac:dyDescent="0.3">
      <c r="A1256" s="123" t="s">
        <v>42</v>
      </c>
      <c r="B1256" s="124">
        <v>45701</v>
      </c>
      <c r="C1256" s="139" t="s">
        <v>68</v>
      </c>
      <c r="D1256" s="139">
        <v>1070741</v>
      </c>
      <c r="E1256" s="143" t="s">
        <v>1524</v>
      </c>
      <c r="F1256" s="143">
        <v>7189</v>
      </c>
      <c r="G1256" s="139" t="s">
        <v>445</v>
      </c>
      <c r="H1256" s="139" t="s">
        <v>1046</v>
      </c>
      <c r="I1256" s="142" t="s">
        <v>74</v>
      </c>
      <c r="J1256" s="203" t="str">
        <f>+_xlfn.XLOOKUP(Tabla1[[#This Row],[COD. COLABORADOR]],'[1]Reg_PJ_IP (Bruto)'!$A:$A,'[1]Reg_PJ_IP (Bruto)'!$BL:$BL)</f>
        <v>ACREDITADA</v>
      </c>
    </row>
    <row r="1257" spans="1:10" x14ac:dyDescent="0.3">
      <c r="A1257" s="123" t="s">
        <v>42</v>
      </c>
      <c r="B1257" s="126">
        <v>45708</v>
      </c>
      <c r="C1257" s="139" t="s">
        <v>69</v>
      </c>
      <c r="D1257" s="139">
        <v>1070838</v>
      </c>
      <c r="E1257" s="143" t="s">
        <v>858</v>
      </c>
      <c r="F1257" s="139">
        <v>7638</v>
      </c>
      <c r="G1257" s="139" t="s">
        <v>1259</v>
      </c>
      <c r="H1257" s="139" t="s">
        <v>1046</v>
      </c>
      <c r="I1257" s="142" t="s">
        <v>75</v>
      </c>
      <c r="J1257" s="203" t="str">
        <f>+_xlfn.XLOOKUP(Tabla1[[#This Row],[COD. COLABORADOR]],'[1]Reg_PJ_IP (Bruto)'!$A:$A,'[1]Reg_PJ_IP (Bruto)'!$BL:$BL)</f>
        <v>ACREDITADA</v>
      </c>
    </row>
    <row r="1258" spans="1:10" x14ac:dyDescent="0.3">
      <c r="A1258" s="123" t="s">
        <v>42</v>
      </c>
      <c r="B1258" s="124">
        <v>45715</v>
      </c>
      <c r="C1258" s="139" t="s">
        <v>71</v>
      </c>
      <c r="D1258" s="139">
        <v>1070799</v>
      </c>
      <c r="E1258" s="143" t="s">
        <v>832</v>
      </c>
      <c r="F1258" s="143">
        <v>7462</v>
      </c>
      <c r="G1258" s="139" t="s">
        <v>1253</v>
      </c>
      <c r="H1258" s="139" t="s">
        <v>1044</v>
      </c>
      <c r="I1258" s="142" t="s">
        <v>71</v>
      </c>
      <c r="J1258" s="203" t="str">
        <f>+_xlfn.XLOOKUP(Tabla1[[#This Row],[COD. COLABORADOR]],'[1]Reg_PJ_IP (Bruto)'!$A:$A,'[1]Reg_PJ_IP (Bruto)'!$BL:$BL)</f>
        <v>ACREDITADA</v>
      </c>
    </row>
    <row r="1259" spans="1:10" x14ac:dyDescent="0.3">
      <c r="A1259" s="123" t="s">
        <v>42</v>
      </c>
      <c r="B1259" s="124">
        <v>45729</v>
      </c>
      <c r="C1259" s="139" t="s">
        <v>69</v>
      </c>
      <c r="D1259" s="139">
        <v>1070861</v>
      </c>
      <c r="E1259" s="143" t="s">
        <v>1039</v>
      </c>
      <c r="F1259" s="143">
        <v>7614</v>
      </c>
      <c r="G1259" s="139" t="s">
        <v>1182</v>
      </c>
      <c r="H1259" s="139" t="s">
        <v>1060</v>
      </c>
      <c r="I1259" s="142" t="s">
        <v>75</v>
      </c>
      <c r="J1259" s="203" t="str">
        <f>+_xlfn.XLOOKUP(Tabla1[[#This Row],[COD. COLABORADOR]],'[1]Reg_PJ_IP (Bruto)'!$A:$A,'[1]Reg_PJ_IP (Bruto)'!$BL:$BL)</f>
        <v>ACREDITADA</v>
      </c>
    </row>
    <row r="1260" spans="1:10" x14ac:dyDescent="0.3">
      <c r="A1260" s="123" t="s">
        <v>42</v>
      </c>
      <c r="B1260" s="126">
        <v>45737</v>
      </c>
      <c r="C1260" s="139" t="s">
        <v>69</v>
      </c>
      <c r="D1260" s="139">
        <v>1070795</v>
      </c>
      <c r="E1260" s="143" t="s">
        <v>441</v>
      </c>
      <c r="F1260" s="139">
        <v>7462</v>
      </c>
      <c r="G1260" s="139" t="s">
        <v>1253</v>
      </c>
      <c r="H1260" s="139" t="s">
        <v>1046</v>
      </c>
      <c r="I1260" s="142" t="s">
        <v>74</v>
      </c>
      <c r="J1260" s="203" t="str">
        <f>+_xlfn.XLOOKUP(Tabla1[[#This Row],[COD. COLABORADOR]],'[1]Reg_PJ_IP (Bruto)'!$A:$A,'[1]Reg_PJ_IP (Bruto)'!$BL:$BL)</f>
        <v>ACREDITADA</v>
      </c>
    </row>
    <row r="1261" spans="1:10" x14ac:dyDescent="0.3">
      <c r="A1261" s="123" t="s">
        <v>42</v>
      </c>
      <c r="B1261" s="124">
        <v>45748</v>
      </c>
      <c r="C1261" s="139" t="s">
        <v>68</v>
      </c>
      <c r="D1261" s="139">
        <v>1070714</v>
      </c>
      <c r="E1261" s="143" t="s">
        <v>442</v>
      </c>
      <c r="F1261" s="143">
        <v>6570</v>
      </c>
      <c r="G1261" s="139" t="s">
        <v>1445</v>
      </c>
      <c r="H1261" s="139" t="s">
        <v>1050</v>
      </c>
      <c r="I1261" s="142" t="s">
        <v>75</v>
      </c>
      <c r="J1261" s="203" t="str">
        <f>+_xlfn.XLOOKUP(Tabla1[[#This Row],[COD. COLABORADOR]],'[1]Reg_PJ_IP (Bruto)'!$A:$A,'[1]Reg_PJ_IP (Bruto)'!$BL:$BL)</f>
        <v>ACREDITADA</v>
      </c>
    </row>
    <row r="1262" spans="1:10" x14ac:dyDescent="0.3">
      <c r="A1262" s="123" t="s">
        <v>42</v>
      </c>
      <c r="B1262" s="124">
        <v>45751</v>
      </c>
      <c r="C1262" s="139" t="s">
        <v>68</v>
      </c>
      <c r="D1262" s="139">
        <v>1070729</v>
      </c>
      <c r="E1262" s="143" t="s">
        <v>453</v>
      </c>
      <c r="F1262" s="143">
        <v>7189</v>
      </c>
      <c r="G1262" s="139" t="s">
        <v>445</v>
      </c>
      <c r="H1262" s="139" t="s">
        <v>1046</v>
      </c>
      <c r="I1262" s="142" t="s">
        <v>74</v>
      </c>
      <c r="J1262" s="203" t="str">
        <f>+_xlfn.XLOOKUP(Tabla1[[#This Row],[COD. COLABORADOR]],'[1]Reg_PJ_IP (Bruto)'!$A:$A,'[1]Reg_PJ_IP (Bruto)'!$BL:$BL)</f>
        <v>ACREDITADA</v>
      </c>
    </row>
    <row r="1263" spans="1:10" x14ac:dyDescent="0.3">
      <c r="A1263" s="123" t="s">
        <v>42</v>
      </c>
      <c r="B1263" s="124">
        <v>45772</v>
      </c>
      <c r="C1263" s="139" t="s">
        <v>70</v>
      </c>
      <c r="D1263" s="139">
        <v>1070729</v>
      </c>
      <c r="E1263" s="143" t="s">
        <v>453</v>
      </c>
      <c r="F1263" s="143">
        <v>7189</v>
      </c>
      <c r="G1263" s="139" t="s">
        <v>445</v>
      </c>
      <c r="H1263" s="139" t="s">
        <v>1046</v>
      </c>
      <c r="I1263" s="142" t="s">
        <v>75</v>
      </c>
      <c r="J1263" s="203" t="str">
        <f>+_xlfn.XLOOKUP(Tabla1[[#This Row],[COD. COLABORADOR]],'[1]Reg_PJ_IP (Bruto)'!$A:$A,'[1]Reg_PJ_IP (Bruto)'!$BL:$BL)</f>
        <v>ACREDITADA</v>
      </c>
    </row>
    <row r="1264" spans="1:10" x14ac:dyDescent="0.3">
      <c r="A1264" s="123" t="s">
        <v>42</v>
      </c>
      <c r="B1264" s="124">
        <v>45778</v>
      </c>
      <c r="C1264" s="139" t="s">
        <v>69</v>
      </c>
      <c r="D1264" s="139">
        <v>1070857</v>
      </c>
      <c r="E1264" s="143" t="s">
        <v>957</v>
      </c>
      <c r="F1264" s="143">
        <v>7614</v>
      </c>
      <c r="G1264" s="139" t="s">
        <v>1182</v>
      </c>
      <c r="H1264" s="139" t="s">
        <v>1060</v>
      </c>
      <c r="I1264" s="142" t="s">
        <v>75</v>
      </c>
      <c r="J1264" s="203" t="str">
        <f>+_xlfn.XLOOKUP(Tabla1[[#This Row],[COD. COLABORADOR]],'[1]Reg_PJ_IP (Bruto)'!$A:$A,'[1]Reg_PJ_IP (Bruto)'!$BL:$BL)</f>
        <v>ACREDITADA</v>
      </c>
    </row>
    <row r="1265" spans="1:10" x14ac:dyDescent="0.3">
      <c r="A1265" s="125" t="s">
        <v>42</v>
      </c>
      <c r="B1265" s="124">
        <v>45789</v>
      </c>
      <c r="C1265" s="139" t="s">
        <v>69</v>
      </c>
      <c r="D1265" s="139">
        <v>1070737</v>
      </c>
      <c r="E1265" s="143" t="s">
        <v>1525</v>
      </c>
      <c r="F1265" s="143">
        <v>7379</v>
      </c>
      <c r="G1265" s="139" t="s">
        <v>132</v>
      </c>
      <c r="H1265" s="139" t="s">
        <v>1046</v>
      </c>
      <c r="I1265" s="142" t="s">
        <v>75</v>
      </c>
      <c r="J1265" s="203" t="str">
        <f>+_xlfn.XLOOKUP(Tabla1[[#This Row],[COD. COLABORADOR]],'[1]Reg_PJ_IP (Bruto)'!$A:$A,'[1]Reg_PJ_IP (Bruto)'!$BL:$BL)</f>
        <v>ACREDITADA</v>
      </c>
    </row>
    <row r="1266" spans="1:10" x14ac:dyDescent="0.3">
      <c r="A1266" s="125" t="s">
        <v>42</v>
      </c>
      <c r="B1266" s="124">
        <v>45792</v>
      </c>
      <c r="C1266" s="139" t="s">
        <v>68</v>
      </c>
      <c r="D1266" s="139">
        <v>1070747</v>
      </c>
      <c r="E1266" s="143" t="s">
        <v>455</v>
      </c>
      <c r="F1266" s="143">
        <v>1800</v>
      </c>
      <c r="G1266" s="139" t="s">
        <v>1178</v>
      </c>
      <c r="H1266" s="139" t="s">
        <v>1046</v>
      </c>
      <c r="I1266" s="142" t="s">
        <v>74</v>
      </c>
      <c r="J1266" s="203" t="str">
        <f>+_xlfn.XLOOKUP(Tabla1[[#This Row],[COD. COLABORADOR]],'[1]Reg_PJ_IP (Bruto)'!$A:$A,'[1]Reg_PJ_IP (Bruto)'!$BL:$BL)</f>
        <v>ACREDITADA</v>
      </c>
    </row>
    <row r="1267" spans="1:10" x14ac:dyDescent="0.3">
      <c r="A1267" s="123" t="s">
        <v>42</v>
      </c>
      <c r="B1267" s="126">
        <v>45796</v>
      </c>
      <c r="C1267" s="139" t="s">
        <v>69</v>
      </c>
      <c r="D1267" s="139">
        <v>1070790</v>
      </c>
      <c r="E1267" s="139" t="s">
        <v>1260</v>
      </c>
      <c r="F1267" s="139">
        <v>7731</v>
      </c>
      <c r="G1267" s="139" t="s">
        <v>440</v>
      </c>
      <c r="H1267" s="139" t="s">
        <v>1059</v>
      </c>
      <c r="I1267" s="142" t="s">
        <v>876</v>
      </c>
      <c r="J1267" s="203" t="str">
        <f>+_xlfn.XLOOKUP(Tabla1[[#This Row],[COD. COLABORADOR]],'[1]Reg_PJ_IP (Bruto)'!$A:$A,'[1]Reg_PJ_IP (Bruto)'!$BL:$BL)</f>
        <v>ACREDITADA</v>
      </c>
    </row>
    <row r="1268" spans="1:10" x14ac:dyDescent="0.3">
      <c r="A1268" s="123" t="s">
        <v>42</v>
      </c>
      <c r="B1268" s="124">
        <v>45807</v>
      </c>
      <c r="C1268" s="139" t="s">
        <v>68</v>
      </c>
      <c r="D1268" s="139">
        <v>1070667</v>
      </c>
      <c r="E1268" s="143" t="s">
        <v>958</v>
      </c>
      <c r="F1268" s="143">
        <v>6880</v>
      </c>
      <c r="G1268" s="139" t="s">
        <v>460</v>
      </c>
      <c r="H1268" s="139" t="s">
        <v>1051</v>
      </c>
      <c r="I1268" s="142" t="s">
        <v>75</v>
      </c>
      <c r="J1268" s="203" t="str">
        <f>+_xlfn.XLOOKUP(Tabla1[[#This Row],[COD. COLABORADOR]],'[1]Reg_PJ_IP (Bruto)'!$A:$A,'[1]Reg_PJ_IP (Bruto)'!$BL:$BL)</f>
        <v>ACREDITADA</v>
      </c>
    </row>
    <row r="1269" spans="1:10" x14ac:dyDescent="0.3">
      <c r="A1269" s="125" t="s">
        <v>42</v>
      </c>
      <c r="B1269" s="124">
        <v>45821</v>
      </c>
      <c r="C1269" s="139" t="s">
        <v>70</v>
      </c>
      <c r="D1269" s="139">
        <v>1070844</v>
      </c>
      <c r="E1269" s="143" t="s">
        <v>959</v>
      </c>
      <c r="F1269" s="143">
        <v>7473</v>
      </c>
      <c r="G1269" s="139" t="s">
        <v>1173</v>
      </c>
      <c r="H1269" s="139" t="s">
        <v>1060</v>
      </c>
      <c r="I1269" s="142" t="s">
        <v>75</v>
      </c>
      <c r="J1269" s="203" t="str">
        <f>+_xlfn.XLOOKUP(Tabla1[[#This Row],[COD. COLABORADOR]],'[1]Reg_PJ_IP (Bruto)'!$A:$A,'[1]Reg_PJ_IP (Bruto)'!$BL:$BL)</f>
        <v>ACREDITADA</v>
      </c>
    </row>
    <row r="1270" spans="1:10" x14ac:dyDescent="0.3">
      <c r="A1270" s="125" t="s">
        <v>42</v>
      </c>
      <c r="B1270" s="124">
        <v>45824</v>
      </c>
      <c r="C1270" s="139" t="s">
        <v>69</v>
      </c>
      <c r="D1270" s="139">
        <v>1070631</v>
      </c>
      <c r="E1270" s="143" t="s">
        <v>459</v>
      </c>
      <c r="F1270" s="143">
        <v>6880</v>
      </c>
      <c r="G1270" s="139" t="s">
        <v>460</v>
      </c>
      <c r="H1270" s="139" t="s">
        <v>1064</v>
      </c>
      <c r="I1270" s="142" t="s">
        <v>75</v>
      </c>
      <c r="J1270" s="203" t="str">
        <f>+_xlfn.XLOOKUP(Tabla1[[#This Row],[COD. COLABORADOR]],'[1]Reg_PJ_IP (Bruto)'!$A:$A,'[1]Reg_PJ_IP (Bruto)'!$BL:$BL)</f>
        <v>ACREDITADA</v>
      </c>
    </row>
    <row r="1271" spans="1:10" x14ac:dyDescent="0.3">
      <c r="A1271" s="123" t="s">
        <v>42</v>
      </c>
      <c r="B1271" s="124">
        <v>45846</v>
      </c>
      <c r="C1271" s="139" t="s">
        <v>69</v>
      </c>
      <c r="D1271" s="140">
        <v>1070804</v>
      </c>
      <c r="E1271" s="143" t="s">
        <v>476</v>
      </c>
      <c r="F1271" s="141">
        <v>6866</v>
      </c>
      <c r="G1271" s="140" t="s">
        <v>1209</v>
      </c>
      <c r="H1271" s="139" t="s">
        <v>1051</v>
      </c>
      <c r="I1271" s="142" t="s">
        <v>74</v>
      </c>
      <c r="J1271" s="203" t="str">
        <f>+_xlfn.XLOOKUP(Tabla1[[#This Row],[COD. COLABORADOR]],'[1]Reg_PJ_IP (Bruto)'!$A:$A,'[1]Reg_PJ_IP (Bruto)'!$BL:$BL)</f>
        <v>ACREDITADA</v>
      </c>
    </row>
    <row r="1272" spans="1:10" x14ac:dyDescent="0.3">
      <c r="A1272" s="123" t="s">
        <v>42</v>
      </c>
      <c r="B1272" s="126">
        <v>45849</v>
      </c>
      <c r="C1272" s="139" t="s">
        <v>69</v>
      </c>
      <c r="D1272" s="140">
        <v>1070840</v>
      </c>
      <c r="E1272" s="139" t="s">
        <v>101</v>
      </c>
      <c r="F1272" s="140">
        <v>6866</v>
      </c>
      <c r="G1272" s="140" t="s">
        <v>1209</v>
      </c>
      <c r="H1272" s="139" t="s">
        <v>1051</v>
      </c>
      <c r="I1272" s="142" t="s">
        <v>75</v>
      </c>
      <c r="J1272" s="203" t="str">
        <f>+_xlfn.XLOOKUP(Tabla1[[#This Row],[COD. COLABORADOR]],'[1]Reg_PJ_IP (Bruto)'!$A:$A,'[1]Reg_PJ_IP (Bruto)'!$BL:$BL)</f>
        <v>ACREDITADA</v>
      </c>
    </row>
    <row r="1273" spans="1:10" x14ac:dyDescent="0.3">
      <c r="A1273" s="123" t="s">
        <v>42</v>
      </c>
      <c r="B1273" s="124">
        <v>45859</v>
      </c>
      <c r="C1273" s="139" t="s">
        <v>70</v>
      </c>
      <c r="D1273" s="139">
        <v>1070733</v>
      </c>
      <c r="E1273" s="143" t="s">
        <v>1516</v>
      </c>
      <c r="F1273" s="143">
        <v>1250</v>
      </c>
      <c r="G1273" s="139" t="s">
        <v>1517</v>
      </c>
      <c r="H1273" s="139" t="s">
        <v>1044</v>
      </c>
      <c r="I1273" s="142" t="s">
        <v>74</v>
      </c>
      <c r="J1273" s="203" t="str">
        <f>+_xlfn.XLOOKUP(Tabla1[[#This Row],[COD. COLABORADOR]],'[1]Reg_PJ_IP (Bruto)'!$A:$A,'[1]Reg_PJ_IP (Bruto)'!$BL:$BL)</f>
        <v>ACREDITADA</v>
      </c>
    </row>
    <row r="1274" spans="1:10" x14ac:dyDescent="0.3">
      <c r="A1274" s="123" t="s">
        <v>42</v>
      </c>
      <c r="B1274" s="124">
        <v>45868</v>
      </c>
      <c r="C1274" s="139" t="s">
        <v>69</v>
      </c>
      <c r="D1274" s="140">
        <v>1070842</v>
      </c>
      <c r="E1274" s="141" t="s">
        <v>972</v>
      </c>
      <c r="F1274" s="141">
        <v>7729</v>
      </c>
      <c r="G1274" s="140" t="s">
        <v>206</v>
      </c>
      <c r="H1274" s="139" t="s">
        <v>1059</v>
      </c>
      <c r="I1274" s="142" t="s">
        <v>75</v>
      </c>
      <c r="J1274" s="203" t="str">
        <f>+_xlfn.XLOOKUP(Tabla1[[#This Row],[COD. COLABORADOR]],'[1]Reg_PJ_IP (Bruto)'!$A:$A,'[1]Reg_PJ_IP (Bruto)'!$BL:$BL)</f>
        <v>ACREDITADA</v>
      </c>
    </row>
    <row r="1275" spans="1:10" x14ac:dyDescent="0.3">
      <c r="A1275" s="123" t="s">
        <v>42</v>
      </c>
      <c r="B1275" s="134">
        <v>45881</v>
      </c>
      <c r="C1275" s="139" t="s">
        <v>69</v>
      </c>
      <c r="D1275" s="140">
        <v>1070675</v>
      </c>
      <c r="E1275" s="140" t="s">
        <v>451</v>
      </c>
      <c r="F1275" s="140">
        <v>7320</v>
      </c>
      <c r="G1275" s="140" t="s">
        <v>104</v>
      </c>
      <c r="H1275" s="139" t="s">
        <v>1047</v>
      </c>
      <c r="I1275" s="142" t="s">
        <v>74</v>
      </c>
      <c r="J1275" s="203" t="str">
        <f>+_xlfn.XLOOKUP(Tabla1[[#This Row],[COD. COLABORADOR]],'[1]Reg_PJ_IP (Bruto)'!$A:$A,'[1]Reg_PJ_IP (Bruto)'!$BL:$BL)</f>
        <v>ACREDITADA</v>
      </c>
    </row>
    <row r="1276" spans="1:10" x14ac:dyDescent="0.3">
      <c r="A1276" s="123" t="s">
        <v>42</v>
      </c>
      <c r="B1276" s="124">
        <v>45882</v>
      </c>
      <c r="C1276" s="139" t="s">
        <v>69</v>
      </c>
      <c r="D1276" s="140">
        <v>1070678</v>
      </c>
      <c r="E1276" s="141" t="s">
        <v>1000</v>
      </c>
      <c r="F1276" s="141">
        <v>6880</v>
      </c>
      <c r="G1276" s="140" t="s">
        <v>460</v>
      </c>
      <c r="H1276" s="139" t="s">
        <v>1051</v>
      </c>
      <c r="I1276" s="142" t="s">
        <v>75</v>
      </c>
      <c r="J1276" s="203" t="str">
        <f>+_xlfn.XLOOKUP(Tabla1[[#This Row],[COD. COLABORADOR]],'[1]Reg_PJ_IP (Bruto)'!$A:$A,'[1]Reg_PJ_IP (Bruto)'!$BL:$BL)</f>
        <v>ACREDITADA</v>
      </c>
    </row>
    <row r="1277" spans="1:10" x14ac:dyDescent="0.3">
      <c r="A1277" s="123" t="s">
        <v>42</v>
      </c>
      <c r="B1277" s="126">
        <v>45901</v>
      </c>
      <c r="C1277" s="139" t="s">
        <v>68</v>
      </c>
      <c r="D1277" s="140">
        <v>1070814</v>
      </c>
      <c r="E1277" s="143" t="s">
        <v>1001</v>
      </c>
      <c r="F1277" s="140">
        <v>4450</v>
      </c>
      <c r="G1277" s="140" t="s">
        <v>297</v>
      </c>
      <c r="H1277" s="139" t="s">
        <v>1060</v>
      </c>
      <c r="I1277" s="142" t="s">
        <v>75</v>
      </c>
      <c r="J1277" s="203" t="str">
        <f>+_xlfn.XLOOKUP(Tabla1[[#This Row],[COD. COLABORADOR]],'[1]Reg_PJ_IP (Bruto)'!$A:$A,'[1]Reg_PJ_IP (Bruto)'!$BL:$BL)</f>
        <v>ACREDITADA</v>
      </c>
    </row>
    <row r="1278" spans="1:10" x14ac:dyDescent="0.3">
      <c r="A1278" s="123" t="s">
        <v>42</v>
      </c>
      <c r="B1278" s="124">
        <v>45901</v>
      </c>
      <c r="C1278" s="139" t="s">
        <v>69</v>
      </c>
      <c r="D1278" s="140">
        <v>1070778</v>
      </c>
      <c r="E1278" s="141" t="s">
        <v>1528</v>
      </c>
      <c r="F1278" s="141">
        <v>6570</v>
      </c>
      <c r="G1278" s="140" t="s">
        <v>1445</v>
      </c>
      <c r="H1278" s="139" t="s">
        <v>1052</v>
      </c>
      <c r="I1278" s="142" t="s">
        <v>1426</v>
      </c>
      <c r="J1278" s="203" t="str">
        <f>+_xlfn.XLOOKUP(Tabla1[[#This Row],[COD. COLABORADOR]],'[1]Reg_PJ_IP (Bruto)'!$A:$A,'[1]Reg_PJ_IP (Bruto)'!$BL:$BL)</f>
        <v>ACREDITADA</v>
      </c>
    </row>
    <row r="1279" spans="1:10" x14ac:dyDescent="0.3">
      <c r="A1279" s="123" t="s">
        <v>42</v>
      </c>
      <c r="B1279" s="126">
        <v>45923</v>
      </c>
      <c r="C1279" s="139" t="s">
        <v>70</v>
      </c>
      <c r="D1279" s="140">
        <v>1070792</v>
      </c>
      <c r="E1279" s="139" t="s">
        <v>1261</v>
      </c>
      <c r="F1279" s="140">
        <v>7731</v>
      </c>
      <c r="G1279" s="140" t="s">
        <v>440</v>
      </c>
      <c r="H1279" s="139" t="s">
        <v>1059</v>
      </c>
      <c r="I1279" s="142" t="s">
        <v>75</v>
      </c>
      <c r="J1279" s="203" t="str">
        <f>+_xlfn.XLOOKUP(Tabla1[[#This Row],[COD. COLABORADOR]],'[1]Reg_PJ_IP (Bruto)'!$A:$A,'[1]Reg_PJ_IP (Bruto)'!$BL:$BL)</f>
        <v>ACREDITADA</v>
      </c>
    </row>
    <row r="1280" spans="1:10" x14ac:dyDescent="0.3">
      <c r="A1280" s="123" t="s">
        <v>42</v>
      </c>
      <c r="B1280" s="126">
        <v>45923</v>
      </c>
      <c r="C1280" s="139" t="s">
        <v>70</v>
      </c>
      <c r="D1280" s="140">
        <v>1070848</v>
      </c>
      <c r="E1280" s="139" t="s">
        <v>1014</v>
      </c>
      <c r="F1280" s="140">
        <v>7614</v>
      </c>
      <c r="G1280" s="140" t="s">
        <v>1182</v>
      </c>
      <c r="H1280" s="139" t="s">
        <v>1060</v>
      </c>
      <c r="I1280" s="142" t="s">
        <v>75</v>
      </c>
      <c r="J1280" s="203" t="str">
        <f>+_xlfn.XLOOKUP(Tabla1[[#This Row],[COD. COLABORADOR]],'[1]Reg_PJ_IP (Bruto)'!$A:$A,'[1]Reg_PJ_IP (Bruto)'!$BL:$BL)</f>
        <v>ACREDITADA</v>
      </c>
    </row>
    <row r="1281" spans="1:10" x14ac:dyDescent="0.3">
      <c r="A1281" s="123" t="s">
        <v>42</v>
      </c>
      <c r="B1281" s="126">
        <v>45938</v>
      </c>
      <c r="C1281" s="139" t="s">
        <v>68</v>
      </c>
      <c r="D1281" s="139">
        <v>1070713</v>
      </c>
      <c r="E1281" s="143" t="s">
        <v>1023</v>
      </c>
      <c r="F1281" s="139">
        <v>6570</v>
      </c>
      <c r="G1281" s="139" t="s">
        <v>1445</v>
      </c>
      <c r="H1281" s="139" t="s">
        <v>1052</v>
      </c>
      <c r="I1281" s="142" t="s">
        <v>74</v>
      </c>
      <c r="J1281" s="203" t="str">
        <f>+_xlfn.XLOOKUP(Tabla1[[#This Row],[COD. COLABORADOR]],'[1]Reg_PJ_IP (Bruto)'!$A:$A,'[1]Reg_PJ_IP (Bruto)'!$BL:$BL)</f>
        <v>ACREDITADA</v>
      </c>
    </row>
    <row r="1282" spans="1:10" x14ac:dyDescent="0.3">
      <c r="A1282" s="123" t="s">
        <v>42</v>
      </c>
      <c r="B1282" s="126">
        <v>45943</v>
      </c>
      <c r="C1282" s="139" t="s">
        <v>70</v>
      </c>
      <c r="D1282" s="139">
        <v>1070870</v>
      </c>
      <c r="E1282" s="139" t="s">
        <v>1129</v>
      </c>
      <c r="F1282" s="145">
        <v>6880</v>
      </c>
      <c r="G1282" s="139" t="s">
        <v>460</v>
      </c>
      <c r="H1282" s="139" t="s">
        <v>1051</v>
      </c>
      <c r="I1282" s="142" t="s">
        <v>876</v>
      </c>
      <c r="J1282" s="203" t="str">
        <f>+_xlfn.XLOOKUP(Tabla1[[#This Row],[COD. COLABORADOR]],'[1]Reg_PJ_IP (Bruto)'!$A:$A,'[1]Reg_PJ_IP (Bruto)'!$BL:$BL)</f>
        <v>ACREDITADA</v>
      </c>
    </row>
    <row r="1283" spans="1:10" x14ac:dyDescent="0.3">
      <c r="A1283" s="125" t="s">
        <v>42</v>
      </c>
      <c r="B1283" s="124">
        <v>45944</v>
      </c>
      <c r="C1283" s="139" t="s">
        <v>68</v>
      </c>
      <c r="D1283" s="139">
        <v>1070806</v>
      </c>
      <c r="E1283" s="143" t="s">
        <v>1029</v>
      </c>
      <c r="F1283" s="143">
        <v>6915</v>
      </c>
      <c r="G1283" s="139" t="s">
        <v>96</v>
      </c>
      <c r="H1283" s="139" t="s">
        <v>1051</v>
      </c>
      <c r="I1283" s="142" t="s">
        <v>75</v>
      </c>
      <c r="J1283" s="203" t="str">
        <f>+_xlfn.XLOOKUP(Tabla1[[#This Row],[COD. COLABORADOR]],'[1]Reg_PJ_IP (Bruto)'!$A:$A,'[1]Reg_PJ_IP (Bruto)'!$BL:$BL)</f>
        <v>ACREDITADA</v>
      </c>
    </row>
    <row r="1284" spans="1:10" x14ac:dyDescent="0.3">
      <c r="A1284" s="123" t="s">
        <v>42</v>
      </c>
      <c r="B1284" s="126">
        <v>45965</v>
      </c>
      <c r="C1284" s="139" t="s">
        <v>68</v>
      </c>
      <c r="D1284" s="139">
        <v>1070820</v>
      </c>
      <c r="E1284" s="139" t="s">
        <v>473</v>
      </c>
      <c r="F1284" s="139">
        <v>4450</v>
      </c>
      <c r="G1284" s="139" t="s">
        <v>297</v>
      </c>
      <c r="H1284" s="139" t="s">
        <v>1060</v>
      </c>
      <c r="I1284" s="142" t="s">
        <v>75</v>
      </c>
      <c r="J1284" s="203" t="str">
        <f>+_xlfn.XLOOKUP(Tabla1[[#This Row],[COD. COLABORADOR]],'[1]Reg_PJ_IP (Bruto)'!$A:$A,'[1]Reg_PJ_IP (Bruto)'!$BL:$BL)</f>
        <v>ACREDITADA</v>
      </c>
    </row>
    <row r="1285" spans="1:10" x14ac:dyDescent="0.3">
      <c r="A1285" s="123" t="s">
        <v>42</v>
      </c>
      <c r="B1285" s="126">
        <v>45965</v>
      </c>
      <c r="C1285" s="139" t="s">
        <v>69</v>
      </c>
      <c r="D1285" s="139">
        <v>1070741</v>
      </c>
      <c r="E1285" s="139" t="s">
        <v>1524</v>
      </c>
      <c r="F1285" s="143">
        <v>7189</v>
      </c>
      <c r="G1285" s="143" t="s">
        <v>445</v>
      </c>
      <c r="H1285" s="139" t="s">
        <v>1046</v>
      </c>
      <c r="I1285" s="142" t="s">
        <v>75</v>
      </c>
      <c r="J1285" s="203" t="str">
        <f>+_xlfn.XLOOKUP(Tabla1[[#This Row],[COD. COLABORADOR]],'[1]Reg_PJ_IP (Bruto)'!$A:$A,'[1]Reg_PJ_IP (Bruto)'!$BL:$BL)</f>
        <v>ACREDITADA</v>
      </c>
    </row>
    <row r="1286" spans="1:10" x14ac:dyDescent="0.3">
      <c r="A1286" s="123" t="s">
        <v>42</v>
      </c>
      <c r="B1286" s="126">
        <v>45966</v>
      </c>
      <c r="C1286" s="139" t="s">
        <v>71</v>
      </c>
      <c r="D1286" s="139">
        <v>1070729</v>
      </c>
      <c r="E1286" s="139" t="s">
        <v>453</v>
      </c>
      <c r="F1286" s="139">
        <v>7189</v>
      </c>
      <c r="G1286" s="139" t="s">
        <v>445</v>
      </c>
      <c r="H1286" s="139" t="s">
        <v>1046</v>
      </c>
      <c r="I1286" s="142" t="s">
        <v>71</v>
      </c>
      <c r="J1286" s="203" t="str">
        <f>+_xlfn.XLOOKUP(Tabla1[[#This Row],[COD. COLABORADOR]],'[1]Reg_PJ_IP (Bruto)'!$A:$A,'[1]Reg_PJ_IP (Bruto)'!$BL:$BL)</f>
        <v>ACREDITADA</v>
      </c>
    </row>
    <row r="1287" spans="1:10" x14ac:dyDescent="0.3">
      <c r="A1287" s="125" t="s">
        <v>42</v>
      </c>
      <c r="B1287" s="124">
        <v>45980</v>
      </c>
      <c r="C1287" s="139" t="s">
        <v>70</v>
      </c>
      <c r="D1287" s="139">
        <v>1070814</v>
      </c>
      <c r="E1287" s="143" t="s">
        <v>1001</v>
      </c>
      <c r="F1287" s="143">
        <v>4450</v>
      </c>
      <c r="G1287" s="139" t="s">
        <v>297</v>
      </c>
      <c r="H1287" s="139" t="s">
        <v>1060</v>
      </c>
      <c r="I1287" s="142" t="s">
        <v>74</v>
      </c>
      <c r="J1287" s="203" t="str">
        <f>+_xlfn.XLOOKUP(Tabla1[[#This Row],[COD. COLABORADOR]],'[1]Reg_PJ_IP (Bruto)'!$A:$A,'[1]Reg_PJ_IP (Bruto)'!$BL:$BL)</f>
        <v>ACREDITADA</v>
      </c>
    </row>
    <row r="1288" spans="1:10" x14ac:dyDescent="0.3">
      <c r="A1288" s="123" t="s">
        <v>42</v>
      </c>
      <c r="B1288" s="124">
        <v>45982</v>
      </c>
      <c r="C1288" s="139" t="s">
        <v>68</v>
      </c>
      <c r="D1288" s="139">
        <v>1070794</v>
      </c>
      <c r="E1288" s="143" t="s">
        <v>1262</v>
      </c>
      <c r="F1288" s="143">
        <v>7731</v>
      </c>
      <c r="G1288" s="139" t="s">
        <v>440</v>
      </c>
      <c r="H1288" s="139" t="s">
        <v>1059</v>
      </c>
      <c r="I1288" s="142" t="s">
        <v>74</v>
      </c>
      <c r="J1288" s="203" t="str">
        <f>+_xlfn.XLOOKUP(Tabla1[[#This Row],[COD. COLABORADOR]],'[1]Reg_PJ_IP (Bruto)'!$A:$A,'[1]Reg_PJ_IP (Bruto)'!$BL:$BL)</f>
        <v>ACREDITADA</v>
      </c>
    </row>
    <row r="1289" spans="1:10" x14ac:dyDescent="0.3">
      <c r="A1289" s="125" t="s">
        <v>42</v>
      </c>
      <c r="B1289" s="124">
        <v>45987</v>
      </c>
      <c r="C1289" s="139" t="s">
        <v>70</v>
      </c>
      <c r="D1289" s="139">
        <v>1070750</v>
      </c>
      <c r="E1289" s="143" t="s">
        <v>469</v>
      </c>
      <c r="F1289" s="143">
        <v>6880</v>
      </c>
      <c r="G1289" s="139" t="s">
        <v>460</v>
      </c>
      <c r="H1289" s="139" t="s">
        <v>1051</v>
      </c>
      <c r="I1289" s="142" t="s">
        <v>74</v>
      </c>
      <c r="J1289" s="203" t="str">
        <f>+_xlfn.XLOOKUP(Tabla1[[#This Row],[COD. COLABORADOR]],'[1]Reg_PJ_IP (Bruto)'!$A:$A,'[1]Reg_PJ_IP (Bruto)'!$BL:$BL)</f>
        <v>ACREDITADA</v>
      </c>
    </row>
    <row r="1290" spans="1:10" x14ac:dyDescent="0.3">
      <c r="A1290" s="123" t="s">
        <v>42</v>
      </c>
      <c r="B1290" s="126">
        <v>46007</v>
      </c>
      <c r="C1290" s="139" t="s">
        <v>68</v>
      </c>
      <c r="D1290" s="139">
        <v>1070822</v>
      </c>
      <c r="E1290" s="143" t="s">
        <v>831</v>
      </c>
      <c r="F1290" s="139">
        <v>4450</v>
      </c>
      <c r="G1290" s="139" t="s">
        <v>297</v>
      </c>
      <c r="H1290" s="139" t="s">
        <v>1060</v>
      </c>
      <c r="I1290" s="142" t="s">
        <v>75</v>
      </c>
      <c r="J1290" s="203" t="str">
        <f>+_xlfn.XLOOKUP(Tabla1[[#This Row],[COD. COLABORADOR]],'[1]Reg_PJ_IP (Bruto)'!$A:$A,'[1]Reg_PJ_IP (Bruto)'!$BL:$BL)</f>
        <v>ACREDITADA</v>
      </c>
    </row>
    <row r="1291" spans="1:10" x14ac:dyDescent="0.3">
      <c r="A1291" s="123" t="s">
        <v>42</v>
      </c>
      <c r="B1291" s="134">
        <v>46043</v>
      </c>
      <c r="C1291" s="139" t="s">
        <v>69</v>
      </c>
      <c r="D1291" s="143">
        <v>1070780</v>
      </c>
      <c r="E1291" s="139" t="s">
        <v>1107</v>
      </c>
      <c r="F1291" s="143">
        <v>6880</v>
      </c>
      <c r="G1291" s="139" t="s">
        <v>460</v>
      </c>
      <c r="H1291" s="143" t="s">
        <v>1052</v>
      </c>
      <c r="I1291" s="142" t="s">
        <v>74</v>
      </c>
      <c r="J1291" s="203" t="str">
        <f>+_xlfn.XLOOKUP(Tabla1[[#This Row],[COD. COLABORADOR]],'[1]Reg_PJ_IP (Bruto)'!$A:$A,'[1]Reg_PJ_IP (Bruto)'!$BL:$BL)</f>
        <v>ACREDITADA</v>
      </c>
    </row>
    <row r="1292" spans="1:10" x14ac:dyDescent="0.3">
      <c r="A1292" s="123" t="s">
        <v>42</v>
      </c>
      <c r="B1292" s="124">
        <v>46055</v>
      </c>
      <c r="C1292" s="139" t="s">
        <v>69</v>
      </c>
      <c r="D1292" s="140">
        <v>1070695</v>
      </c>
      <c r="E1292" s="143" t="s">
        <v>1108</v>
      </c>
      <c r="F1292" s="141">
        <v>1800</v>
      </c>
      <c r="G1292" s="140" t="s">
        <v>1178</v>
      </c>
      <c r="H1292" s="139" t="s">
        <v>1052</v>
      </c>
      <c r="I1292" s="142" t="s">
        <v>75</v>
      </c>
      <c r="J1292" s="203" t="str">
        <f>+_xlfn.XLOOKUP(Tabla1[[#This Row],[COD. COLABORADOR]],'[1]Reg_PJ_IP (Bruto)'!$A:$A,'[1]Reg_PJ_IP (Bruto)'!$BL:$BL)</f>
        <v>ACREDITADA</v>
      </c>
    </row>
    <row r="1293" spans="1:10" x14ac:dyDescent="0.3">
      <c r="A1293" s="123" t="s">
        <v>42</v>
      </c>
      <c r="B1293" s="124">
        <v>46069</v>
      </c>
      <c r="C1293" s="139" t="s">
        <v>68</v>
      </c>
      <c r="D1293" s="140">
        <v>1070741</v>
      </c>
      <c r="E1293" s="143" t="s">
        <v>1524</v>
      </c>
      <c r="F1293" s="141">
        <v>7189</v>
      </c>
      <c r="G1293" s="140" t="s">
        <v>445</v>
      </c>
      <c r="H1293" s="139" t="s">
        <v>1046</v>
      </c>
      <c r="I1293" s="142" t="s">
        <v>74</v>
      </c>
      <c r="J1293" s="203" t="str">
        <f>+_xlfn.XLOOKUP(Tabla1[[#This Row],[COD. COLABORADOR]],'[1]Reg_PJ_IP (Bruto)'!$A:$A,'[1]Reg_PJ_IP (Bruto)'!$BL:$BL)</f>
        <v>ACREDITADA</v>
      </c>
    </row>
    <row r="1294" spans="1:10" x14ac:dyDescent="0.3">
      <c r="A1294" s="123" t="s">
        <v>42</v>
      </c>
      <c r="B1294" s="126">
        <v>46090</v>
      </c>
      <c r="C1294" s="139" t="s">
        <v>68</v>
      </c>
      <c r="D1294" s="140">
        <v>1070753</v>
      </c>
      <c r="E1294" s="143" t="s">
        <v>447</v>
      </c>
      <c r="F1294" s="140">
        <v>7462</v>
      </c>
      <c r="G1294" s="140" t="s">
        <v>1253</v>
      </c>
      <c r="H1294" s="139" t="s">
        <v>1044</v>
      </c>
      <c r="I1294" s="142" t="s">
        <v>75</v>
      </c>
      <c r="J1294" s="203" t="str">
        <f>+_xlfn.XLOOKUP(Tabla1[[#This Row],[COD. COLABORADOR]],'[1]Reg_PJ_IP (Bruto)'!$A:$A,'[1]Reg_PJ_IP (Bruto)'!$BL:$BL)</f>
        <v>ACREDITADA</v>
      </c>
    </row>
    <row r="1295" spans="1:10" x14ac:dyDescent="0.3">
      <c r="A1295" s="123" t="s">
        <v>42</v>
      </c>
      <c r="B1295" s="124">
        <v>46119</v>
      </c>
      <c r="C1295" s="139" t="s">
        <v>69</v>
      </c>
      <c r="D1295" s="139">
        <v>1070721</v>
      </c>
      <c r="E1295" s="143" t="s">
        <v>443</v>
      </c>
      <c r="F1295" s="143">
        <v>7462</v>
      </c>
      <c r="G1295" s="139" t="s">
        <v>1253</v>
      </c>
      <c r="H1295" s="139" t="s">
        <v>1046</v>
      </c>
      <c r="I1295" s="142" t="s">
        <v>74</v>
      </c>
      <c r="J1295" s="203" t="str">
        <f>+_xlfn.XLOOKUP(Tabla1[[#This Row],[COD. COLABORADOR]],'[1]Reg_PJ_IP (Bruto)'!$A:$A,'[1]Reg_PJ_IP (Bruto)'!$BL:$BL)</f>
        <v>ACREDITADA</v>
      </c>
    </row>
    <row r="1296" spans="1:10" x14ac:dyDescent="0.3">
      <c r="A1296" s="123" t="s">
        <v>42</v>
      </c>
      <c r="B1296" s="124">
        <v>46119</v>
      </c>
      <c r="C1296" s="139" t="s">
        <v>69</v>
      </c>
      <c r="D1296" s="139">
        <v>1070768</v>
      </c>
      <c r="E1296" s="143" t="s">
        <v>731</v>
      </c>
      <c r="F1296" s="143">
        <v>4300</v>
      </c>
      <c r="G1296" s="139" t="s">
        <v>1258</v>
      </c>
      <c r="H1296" s="139" t="s">
        <v>1046</v>
      </c>
      <c r="I1296" s="142" t="s">
        <v>75</v>
      </c>
      <c r="J1296" s="203" t="str">
        <f>+_xlfn.XLOOKUP(Tabla1[[#This Row],[COD. COLABORADOR]],'[1]Reg_PJ_IP (Bruto)'!$A:$A,'[1]Reg_PJ_IP (Bruto)'!$BL:$BL)</f>
        <v>ACREDITADA</v>
      </c>
    </row>
    <row r="1297" spans="1:10" x14ac:dyDescent="0.3">
      <c r="A1297" s="123" t="s">
        <v>42</v>
      </c>
      <c r="B1297" s="126">
        <v>46141</v>
      </c>
      <c r="C1297" s="139" t="s">
        <v>70</v>
      </c>
      <c r="D1297" s="139">
        <v>1070723</v>
      </c>
      <c r="E1297" s="139" t="s">
        <v>466</v>
      </c>
      <c r="F1297" s="139">
        <v>6876</v>
      </c>
      <c r="G1297" s="139" t="s">
        <v>1523</v>
      </c>
      <c r="H1297" s="139" t="s">
        <v>1046</v>
      </c>
      <c r="I1297" s="142" t="s">
        <v>1426</v>
      </c>
      <c r="J1297" s="203" t="str">
        <f>+_xlfn.XLOOKUP(Tabla1[[#This Row],[COD. COLABORADOR]],'[1]Reg_PJ_IP (Bruto)'!$A:$A,'[1]Reg_PJ_IP (Bruto)'!$BL:$BL)</f>
        <v>ACREDITADA</v>
      </c>
    </row>
    <row r="1298" spans="1:10" x14ac:dyDescent="0.3">
      <c r="A1298" s="123" t="s">
        <v>42</v>
      </c>
      <c r="B1298" s="124">
        <v>46153</v>
      </c>
      <c r="C1298" s="139" t="s">
        <v>68</v>
      </c>
      <c r="D1298" s="139">
        <v>1070698</v>
      </c>
      <c r="E1298" s="143" t="s">
        <v>452</v>
      </c>
      <c r="F1298" s="143">
        <v>6902</v>
      </c>
      <c r="G1298" s="139" t="s">
        <v>1431</v>
      </c>
      <c r="H1298" s="139" t="s">
        <v>1047</v>
      </c>
      <c r="I1298" s="142" t="s">
        <v>74</v>
      </c>
      <c r="J1298" s="203" t="str">
        <f>+_xlfn.XLOOKUP(Tabla1[[#This Row],[COD. COLABORADOR]],'[1]Reg_PJ_IP (Bruto)'!$A:$A,'[1]Reg_PJ_IP (Bruto)'!$BL:$BL)</f>
        <v>ACREDITADA</v>
      </c>
    </row>
    <row r="1299" spans="1:10" x14ac:dyDescent="0.3">
      <c r="A1299" s="123" t="s">
        <v>42</v>
      </c>
      <c r="B1299" s="126">
        <v>46169</v>
      </c>
      <c r="C1299" s="139" t="s">
        <v>68</v>
      </c>
      <c r="D1299" s="145">
        <v>1070506</v>
      </c>
      <c r="E1299" s="143" t="s">
        <v>430</v>
      </c>
      <c r="F1299" s="145">
        <v>7462</v>
      </c>
      <c r="G1299" s="145" t="s">
        <v>1253</v>
      </c>
      <c r="H1299" s="139" t="s">
        <v>1046</v>
      </c>
      <c r="I1299" s="142" t="s">
        <v>74</v>
      </c>
      <c r="J1299" s="203" t="str">
        <f>+_xlfn.XLOOKUP(Tabla1[[#This Row],[COD. COLABORADOR]],'[1]Reg_PJ_IP (Bruto)'!$A:$A,'[1]Reg_PJ_IP (Bruto)'!$BL:$BL)</f>
        <v>ACREDITADA</v>
      </c>
    </row>
    <row r="1300" spans="1:10" x14ac:dyDescent="0.3">
      <c r="A1300" s="123" t="s">
        <v>42</v>
      </c>
      <c r="B1300" s="126">
        <v>46189</v>
      </c>
      <c r="C1300" s="139" t="s">
        <v>70</v>
      </c>
      <c r="D1300" s="139">
        <v>1070878</v>
      </c>
      <c r="E1300" s="143" t="s">
        <v>1263</v>
      </c>
      <c r="F1300" s="139">
        <v>6570</v>
      </c>
      <c r="G1300" s="139" t="s">
        <v>1445</v>
      </c>
      <c r="H1300" s="139" t="s">
        <v>1049</v>
      </c>
      <c r="I1300" s="142" t="s">
        <v>75</v>
      </c>
      <c r="J1300" s="203" t="str">
        <f>+_xlfn.XLOOKUP(Tabla1[[#This Row],[COD. COLABORADOR]],'[1]Reg_PJ_IP (Bruto)'!$A:$A,'[1]Reg_PJ_IP (Bruto)'!$BL:$BL)</f>
        <v>ACREDITADA</v>
      </c>
    </row>
    <row r="1301" spans="1:10" x14ac:dyDescent="0.3">
      <c r="A1301" s="123" t="s">
        <v>42</v>
      </c>
      <c r="B1301" s="131">
        <v>46210</v>
      </c>
      <c r="C1301" s="139" t="s">
        <v>70</v>
      </c>
      <c r="D1301" s="139">
        <v>1070714</v>
      </c>
      <c r="E1301" s="143" t="s">
        <v>442</v>
      </c>
      <c r="F1301" s="145">
        <v>6570</v>
      </c>
      <c r="G1301" s="139" t="s">
        <v>1445</v>
      </c>
      <c r="H1301" s="139" t="s">
        <v>1050</v>
      </c>
      <c r="I1301" s="142" t="s">
        <v>74</v>
      </c>
      <c r="J1301" s="203" t="str">
        <f>+_xlfn.XLOOKUP(Tabla1[[#This Row],[COD. COLABORADOR]],'[1]Reg_PJ_IP (Bruto)'!$A:$A,'[1]Reg_PJ_IP (Bruto)'!$BL:$BL)</f>
        <v>ACREDITADA</v>
      </c>
    </row>
    <row r="1302" spans="1:10" x14ac:dyDescent="0.3">
      <c r="A1302" s="123" t="s">
        <v>42</v>
      </c>
      <c r="B1302" s="124">
        <v>46218</v>
      </c>
      <c r="C1302" s="139" t="s">
        <v>68</v>
      </c>
      <c r="D1302" s="139">
        <v>1070735</v>
      </c>
      <c r="E1302" s="143" t="s">
        <v>1519</v>
      </c>
      <c r="F1302" s="143">
        <v>1250</v>
      </c>
      <c r="G1302" s="139" t="s">
        <v>1517</v>
      </c>
      <c r="H1302" s="139" t="s">
        <v>1044</v>
      </c>
      <c r="I1302" s="142" t="s">
        <v>75</v>
      </c>
      <c r="J1302" s="203" t="str">
        <f>+_xlfn.XLOOKUP(Tabla1[[#This Row],[COD. COLABORADOR]],'[1]Reg_PJ_IP (Bruto)'!$A:$A,'[1]Reg_PJ_IP (Bruto)'!$BL:$BL)</f>
        <v>ACREDITADA</v>
      </c>
    </row>
    <row r="1303" spans="1:10" x14ac:dyDescent="0.3">
      <c r="A1303" s="123" t="s">
        <v>42</v>
      </c>
      <c r="B1303" s="126">
        <v>46232</v>
      </c>
      <c r="C1303" s="139" t="s">
        <v>70</v>
      </c>
      <c r="D1303" s="139">
        <v>1070892</v>
      </c>
      <c r="E1303" s="143" t="s">
        <v>1529</v>
      </c>
      <c r="F1303" s="139">
        <v>6880</v>
      </c>
      <c r="G1303" s="139" t="s">
        <v>460</v>
      </c>
      <c r="H1303" s="139" t="s">
        <v>1051</v>
      </c>
      <c r="I1303" s="142" t="s">
        <v>75</v>
      </c>
      <c r="J1303" s="203" t="str">
        <f>+_xlfn.XLOOKUP(Tabla1[[#This Row],[COD. COLABORADOR]],'[1]Reg_PJ_IP (Bruto)'!$A:$A,'[1]Reg_PJ_IP (Bruto)'!$BL:$BL)</f>
        <v>ACREDITADA</v>
      </c>
    </row>
    <row r="1304" spans="1:10" x14ac:dyDescent="0.3">
      <c r="A1304" s="123" t="s">
        <v>77</v>
      </c>
      <c r="B1304" s="124">
        <v>44652</v>
      </c>
      <c r="C1304" s="139" t="s">
        <v>68</v>
      </c>
      <c r="D1304" s="139">
        <v>1132641</v>
      </c>
      <c r="E1304" s="143" t="s">
        <v>1541</v>
      </c>
      <c r="F1304" s="143">
        <v>6100</v>
      </c>
      <c r="G1304" s="139" t="s">
        <v>1061</v>
      </c>
      <c r="H1304" s="139" t="s">
        <v>1044</v>
      </c>
      <c r="I1304" s="142" t="s">
        <v>74</v>
      </c>
      <c r="J1304" s="203" t="str">
        <f>+_xlfn.XLOOKUP(Tabla1[[#This Row],[COD. COLABORADOR]],'[1]Reg_PJ_IP (Bruto)'!$A:$A,'[1]Reg_PJ_IP (Bruto)'!$BL:$BL)</f>
        <v>ACREDITADA</v>
      </c>
    </row>
    <row r="1305" spans="1:10" x14ac:dyDescent="0.3">
      <c r="A1305" s="123" t="s">
        <v>77</v>
      </c>
      <c r="B1305" s="126">
        <v>44652</v>
      </c>
      <c r="C1305" s="139" t="s">
        <v>66</v>
      </c>
      <c r="D1305" s="139">
        <v>1132319</v>
      </c>
      <c r="E1305" s="139" t="s">
        <v>112</v>
      </c>
      <c r="F1305" s="139">
        <v>2150</v>
      </c>
      <c r="G1305" s="139" t="s">
        <v>1171</v>
      </c>
      <c r="H1305" s="139" t="s">
        <v>1063</v>
      </c>
      <c r="I1305" s="142" t="s">
        <v>74</v>
      </c>
      <c r="J1305" s="203" t="str">
        <f>+_xlfn.XLOOKUP(Tabla1[[#This Row],[COD. COLABORADOR]],'[1]Reg_PJ_IP (Bruto)'!$A:$A,'[1]Reg_PJ_IP (Bruto)'!$BL:$BL)</f>
        <v>ACREDITADA</v>
      </c>
    </row>
    <row r="1306" spans="1:10" x14ac:dyDescent="0.3">
      <c r="A1306" s="123" t="s">
        <v>77</v>
      </c>
      <c r="B1306" s="126">
        <v>44652</v>
      </c>
      <c r="C1306" s="139" t="s">
        <v>66</v>
      </c>
      <c r="D1306" s="139">
        <v>1132208</v>
      </c>
      <c r="E1306" s="141" t="s">
        <v>973</v>
      </c>
      <c r="F1306" s="139">
        <v>7670</v>
      </c>
      <c r="G1306" s="139" t="s">
        <v>154</v>
      </c>
      <c r="H1306" s="139" t="s">
        <v>1044</v>
      </c>
      <c r="I1306" s="142" t="s">
        <v>74</v>
      </c>
      <c r="J1306" s="203" t="str">
        <f>+_xlfn.XLOOKUP(Tabla1[[#This Row],[COD. COLABORADOR]],'[1]Reg_PJ_IP (Bruto)'!$A:$A,'[1]Reg_PJ_IP (Bruto)'!$BL:$BL)</f>
        <v>ACREDITADA</v>
      </c>
    </row>
    <row r="1307" spans="1:10" x14ac:dyDescent="0.3">
      <c r="A1307" s="123" t="s">
        <v>77</v>
      </c>
      <c r="B1307" s="124">
        <v>44652</v>
      </c>
      <c r="C1307" s="139" t="s">
        <v>66</v>
      </c>
      <c r="D1307" s="139">
        <v>1131926</v>
      </c>
      <c r="E1307" s="143" t="s">
        <v>507</v>
      </c>
      <c r="F1307" s="143">
        <v>6959</v>
      </c>
      <c r="G1307" s="139" t="s">
        <v>1542</v>
      </c>
      <c r="H1307" s="139" t="s">
        <v>1044</v>
      </c>
      <c r="I1307" s="142" t="s">
        <v>75</v>
      </c>
      <c r="J1307" s="203" t="str">
        <f>+_xlfn.XLOOKUP(Tabla1[[#This Row],[COD. COLABORADOR]],'[1]Reg_PJ_IP (Bruto)'!$A:$A,'[1]Reg_PJ_IP (Bruto)'!$BL:$BL)</f>
        <v>ACREDITADA</v>
      </c>
    </row>
    <row r="1308" spans="1:10" x14ac:dyDescent="0.3">
      <c r="A1308" s="123" t="s">
        <v>77</v>
      </c>
      <c r="B1308" s="124">
        <v>44652</v>
      </c>
      <c r="C1308" s="139" t="s">
        <v>66</v>
      </c>
      <c r="D1308" s="139">
        <v>1132610</v>
      </c>
      <c r="E1308" s="143" t="s">
        <v>735</v>
      </c>
      <c r="F1308" s="143">
        <v>7655</v>
      </c>
      <c r="G1308" s="139" t="s">
        <v>522</v>
      </c>
      <c r="H1308" s="139" t="s">
        <v>1044</v>
      </c>
      <c r="I1308" s="142" t="s">
        <v>74</v>
      </c>
      <c r="J1308" s="203" t="str">
        <f>+_xlfn.XLOOKUP(Tabla1[[#This Row],[COD. COLABORADOR]],'[1]Reg_PJ_IP (Bruto)'!$A:$A,'[1]Reg_PJ_IP (Bruto)'!$BL:$BL)</f>
        <v>ACREDITADA</v>
      </c>
    </row>
    <row r="1309" spans="1:10" x14ac:dyDescent="0.3">
      <c r="A1309" s="123" t="s">
        <v>77</v>
      </c>
      <c r="B1309" s="124">
        <v>44652</v>
      </c>
      <c r="C1309" s="139" t="s">
        <v>66</v>
      </c>
      <c r="D1309" s="139">
        <v>1132353</v>
      </c>
      <c r="E1309" s="143" t="s">
        <v>511</v>
      </c>
      <c r="F1309" s="143">
        <v>6902</v>
      </c>
      <c r="G1309" s="139" t="s">
        <v>1431</v>
      </c>
      <c r="H1309" s="139" t="s">
        <v>1047</v>
      </c>
      <c r="I1309" s="142" t="s">
        <v>75</v>
      </c>
      <c r="J1309" s="203" t="str">
        <f>+_xlfn.XLOOKUP(Tabla1[[#This Row],[COD. COLABORADOR]],'[1]Reg_PJ_IP (Bruto)'!$A:$A,'[1]Reg_PJ_IP (Bruto)'!$BL:$BL)</f>
        <v>ACREDITADA</v>
      </c>
    </row>
    <row r="1310" spans="1:10" x14ac:dyDescent="0.3">
      <c r="A1310" s="123" t="s">
        <v>77</v>
      </c>
      <c r="B1310" s="124">
        <v>44652</v>
      </c>
      <c r="C1310" s="139" t="s">
        <v>66</v>
      </c>
      <c r="D1310" s="139">
        <v>1132441</v>
      </c>
      <c r="E1310" s="143" t="s">
        <v>530</v>
      </c>
      <c r="F1310" s="143">
        <v>6902</v>
      </c>
      <c r="G1310" s="139" t="s">
        <v>1431</v>
      </c>
      <c r="H1310" s="139" t="s">
        <v>1047</v>
      </c>
      <c r="I1310" s="142" t="s">
        <v>74</v>
      </c>
      <c r="J1310" s="203" t="str">
        <f>+_xlfn.XLOOKUP(Tabla1[[#This Row],[COD. COLABORADOR]],'[1]Reg_PJ_IP (Bruto)'!$A:$A,'[1]Reg_PJ_IP (Bruto)'!$BL:$BL)</f>
        <v>ACREDITADA</v>
      </c>
    </row>
    <row r="1311" spans="1:10" x14ac:dyDescent="0.3">
      <c r="A1311" s="123" t="s">
        <v>77</v>
      </c>
      <c r="B1311" s="124">
        <v>44652</v>
      </c>
      <c r="C1311" s="139" t="s">
        <v>66</v>
      </c>
      <c r="D1311" s="139">
        <v>1132429</v>
      </c>
      <c r="E1311" s="143" t="s">
        <v>513</v>
      </c>
      <c r="F1311" s="143">
        <v>6902</v>
      </c>
      <c r="G1311" s="139" t="s">
        <v>1431</v>
      </c>
      <c r="H1311" s="139" t="s">
        <v>1047</v>
      </c>
      <c r="I1311" s="142" t="s">
        <v>75</v>
      </c>
      <c r="J1311" s="203" t="str">
        <f>+_xlfn.XLOOKUP(Tabla1[[#This Row],[COD. COLABORADOR]],'[1]Reg_PJ_IP (Bruto)'!$A:$A,'[1]Reg_PJ_IP (Bruto)'!$BL:$BL)</f>
        <v>ACREDITADA</v>
      </c>
    </row>
    <row r="1312" spans="1:10" x14ac:dyDescent="0.3">
      <c r="A1312" s="123" t="s">
        <v>77</v>
      </c>
      <c r="B1312" s="124">
        <v>44652</v>
      </c>
      <c r="C1312" s="139" t="s">
        <v>66</v>
      </c>
      <c r="D1312" s="139">
        <v>1132437</v>
      </c>
      <c r="E1312" s="143" t="s">
        <v>533</v>
      </c>
      <c r="F1312" s="143">
        <v>6902</v>
      </c>
      <c r="G1312" s="139" t="s">
        <v>1431</v>
      </c>
      <c r="H1312" s="139" t="s">
        <v>1047</v>
      </c>
      <c r="I1312" s="142" t="s">
        <v>74</v>
      </c>
      <c r="J1312" s="203" t="str">
        <f>+_xlfn.XLOOKUP(Tabla1[[#This Row],[COD. COLABORADOR]],'[1]Reg_PJ_IP (Bruto)'!$A:$A,'[1]Reg_PJ_IP (Bruto)'!$BL:$BL)</f>
        <v>ACREDITADA</v>
      </c>
    </row>
    <row r="1313" spans="1:10" x14ac:dyDescent="0.3">
      <c r="A1313" s="125" t="s">
        <v>77</v>
      </c>
      <c r="B1313" s="124">
        <v>44682</v>
      </c>
      <c r="C1313" s="139" t="s">
        <v>67</v>
      </c>
      <c r="D1313" s="139">
        <v>1132265</v>
      </c>
      <c r="E1313" s="143" t="s">
        <v>1274</v>
      </c>
      <c r="F1313" s="143">
        <v>7657</v>
      </c>
      <c r="G1313" s="139" t="s">
        <v>1172</v>
      </c>
      <c r="H1313" s="139" t="s">
        <v>1064</v>
      </c>
      <c r="I1313" s="142" t="s">
        <v>74</v>
      </c>
      <c r="J1313" s="203" t="str">
        <f>+_xlfn.XLOOKUP(Tabla1[[#This Row],[COD. COLABORADOR]],'[1]Reg_PJ_IP (Bruto)'!$A:$A,'[1]Reg_PJ_IP (Bruto)'!$BL:$BL)</f>
        <v>ACREDITADA</v>
      </c>
    </row>
    <row r="1314" spans="1:10" x14ac:dyDescent="0.3">
      <c r="A1314" s="123" t="s">
        <v>77</v>
      </c>
      <c r="B1314" s="126">
        <v>44682</v>
      </c>
      <c r="C1314" s="139" t="s">
        <v>66</v>
      </c>
      <c r="D1314" s="139">
        <v>1132339</v>
      </c>
      <c r="E1314" s="139" t="s">
        <v>518</v>
      </c>
      <c r="F1314" s="140">
        <v>7031</v>
      </c>
      <c r="G1314" s="139" t="s">
        <v>519</v>
      </c>
      <c r="H1314" s="139" t="s">
        <v>1044</v>
      </c>
      <c r="I1314" s="142" t="s">
        <v>74</v>
      </c>
      <c r="J1314" s="203" t="str">
        <f>+_xlfn.XLOOKUP(Tabla1[[#This Row],[COD. COLABORADOR]],'[1]Reg_PJ_IP (Bruto)'!$A:$A,'[1]Reg_PJ_IP (Bruto)'!$BL:$BL)</f>
        <v>ACREDITADA</v>
      </c>
    </row>
    <row r="1315" spans="1:10" x14ac:dyDescent="0.3">
      <c r="A1315" s="123" t="s">
        <v>77</v>
      </c>
      <c r="B1315" s="124">
        <v>44682</v>
      </c>
      <c r="C1315" s="139" t="s">
        <v>68</v>
      </c>
      <c r="D1315" s="139">
        <v>1132211</v>
      </c>
      <c r="E1315" s="143" t="s">
        <v>124</v>
      </c>
      <c r="F1315" s="143">
        <v>2150</v>
      </c>
      <c r="G1315" s="139" t="s">
        <v>1171</v>
      </c>
      <c r="H1315" s="139" t="s">
        <v>1063</v>
      </c>
      <c r="I1315" s="142" t="s">
        <v>74</v>
      </c>
      <c r="J1315" s="203" t="str">
        <f>+_xlfn.XLOOKUP(Tabla1[[#This Row],[COD. COLABORADOR]],'[1]Reg_PJ_IP (Bruto)'!$A:$A,'[1]Reg_PJ_IP (Bruto)'!$BL:$BL)</f>
        <v>ACREDITADA</v>
      </c>
    </row>
    <row r="1316" spans="1:10" x14ac:dyDescent="0.3">
      <c r="A1316" s="123" t="s">
        <v>77</v>
      </c>
      <c r="B1316" s="126">
        <v>44682</v>
      </c>
      <c r="C1316" s="139" t="s">
        <v>66</v>
      </c>
      <c r="D1316" s="139">
        <v>1132394</v>
      </c>
      <c r="E1316" s="143" t="s">
        <v>536</v>
      </c>
      <c r="F1316" s="140">
        <v>6470</v>
      </c>
      <c r="G1316" s="139" t="s">
        <v>1174</v>
      </c>
      <c r="H1316" s="139" t="s">
        <v>1047</v>
      </c>
      <c r="I1316" s="142" t="s">
        <v>74</v>
      </c>
      <c r="J1316" s="203" t="str">
        <f>+_xlfn.XLOOKUP(Tabla1[[#This Row],[COD. COLABORADOR]],'[1]Reg_PJ_IP (Bruto)'!$A:$A,'[1]Reg_PJ_IP (Bruto)'!$BL:$BL)</f>
        <v>ACREDITADA</v>
      </c>
    </row>
    <row r="1317" spans="1:10" x14ac:dyDescent="0.3">
      <c r="A1317" s="123" t="s">
        <v>77</v>
      </c>
      <c r="B1317" s="124">
        <v>44682</v>
      </c>
      <c r="C1317" s="139" t="s">
        <v>66</v>
      </c>
      <c r="D1317" s="139">
        <v>1132392</v>
      </c>
      <c r="E1317" s="143" t="s">
        <v>512</v>
      </c>
      <c r="F1317" s="141">
        <v>6470</v>
      </c>
      <c r="G1317" s="139" t="s">
        <v>1174</v>
      </c>
      <c r="H1317" s="139" t="s">
        <v>1047</v>
      </c>
      <c r="I1317" s="142" t="s">
        <v>75</v>
      </c>
      <c r="J1317" s="203" t="str">
        <f>+_xlfn.XLOOKUP(Tabla1[[#This Row],[COD. COLABORADOR]],'[1]Reg_PJ_IP (Bruto)'!$A:$A,'[1]Reg_PJ_IP (Bruto)'!$BL:$BL)</f>
        <v>ACREDITADA</v>
      </c>
    </row>
    <row r="1318" spans="1:10" x14ac:dyDescent="0.3">
      <c r="A1318" s="123" t="s">
        <v>77</v>
      </c>
      <c r="B1318" s="126">
        <v>44682</v>
      </c>
      <c r="C1318" s="139" t="s">
        <v>66</v>
      </c>
      <c r="D1318" s="139">
        <v>1132372</v>
      </c>
      <c r="E1318" s="139" t="s">
        <v>515</v>
      </c>
      <c r="F1318" s="139">
        <v>3950</v>
      </c>
      <c r="G1318" s="139" t="s">
        <v>157</v>
      </c>
      <c r="H1318" s="139" t="s">
        <v>1048</v>
      </c>
      <c r="I1318" s="142" t="s">
        <v>75</v>
      </c>
      <c r="J1318" s="203" t="str">
        <f>+_xlfn.XLOOKUP(Tabla1[[#This Row],[COD. COLABORADOR]],'[1]Reg_PJ_IP (Bruto)'!$A:$A,'[1]Reg_PJ_IP (Bruto)'!$BL:$BL)</f>
        <v>ACREDITADA</v>
      </c>
    </row>
    <row r="1319" spans="1:10" x14ac:dyDescent="0.3">
      <c r="A1319" s="125" t="s">
        <v>77</v>
      </c>
      <c r="B1319" s="124">
        <v>44682</v>
      </c>
      <c r="C1319" s="139" t="s">
        <v>66</v>
      </c>
      <c r="D1319" s="139">
        <v>1132439</v>
      </c>
      <c r="E1319" s="143" t="s">
        <v>1543</v>
      </c>
      <c r="F1319" s="143">
        <v>6902</v>
      </c>
      <c r="G1319" s="139" t="s">
        <v>1431</v>
      </c>
      <c r="H1319" s="139" t="s">
        <v>1047</v>
      </c>
      <c r="I1319" s="142" t="s">
        <v>75</v>
      </c>
      <c r="J1319" s="203" t="str">
        <f>+_xlfn.XLOOKUP(Tabla1[[#This Row],[COD. COLABORADOR]],'[1]Reg_PJ_IP (Bruto)'!$A:$A,'[1]Reg_PJ_IP (Bruto)'!$BL:$BL)</f>
        <v>ACREDITADA</v>
      </c>
    </row>
    <row r="1320" spans="1:10" x14ac:dyDescent="0.3">
      <c r="A1320" s="123" t="s">
        <v>77</v>
      </c>
      <c r="B1320" s="126">
        <v>44682</v>
      </c>
      <c r="C1320" s="139" t="s">
        <v>66</v>
      </c>
      <c r="D1320" s="139">
        <v>1132602</v>
      </c>
      <c r="E1320" s="143" t="s">
        <v>1544</v>
      </c>
      <c r="F1320" s="139">
        <v>6935</v>
      </c>
      <c r="G1320" s="139" t="s">
        <v>1545</v>
      </c>
      <c r="H1320" s="139" t="s">
        <v>1044</v>
      </c>
      <c r="I1320" s="142" t="s">
        <v>75</v>
      </c>
      <c r="J1320" s="203" t="str">
        <f>+_xlfn.XLOOKUP(Tabla1[[#This Row],[COD. COLABORADOR]],'[1]Reg_PJ_IP (Bruto)'!$A:$A,'[1]Reg_PJ_IP (Bruto)'!$BL:$BL)</f>
        <v>ACREDITADA</v>
      </c>
    </row>
    <row r="1321" spans="1:10" x14ac:dyDescent="0.3">
      <c r="A1321" s="123" t="s">
        <v>77</v>
      </c>
      <c r="B1321" s="126">
        <v>44682</v>
      </c>
      <c r="C1321" s="139" t="s">
        <v>66</v>
      </c>
      <c r="D1321" s="139">
        <v>1132607</v>
      </c>
      <c r="E1321" s="143" t="s">
        <v>484</v>
      </c>
      <c r="F1321" s="139">
        <v>7452</v>
      </c>
      <c r="G1321" s="139" t="s">
        <v>485</v>
      </c>
      <c r="H1321" s="139" t="s">
        <v>1044</v>
      </c>
      <c r="I1321" s="142" t="s">
        <v>75</v>
      </c>
      <c r="J1321" s="203" t="str">
        <f>+_xlfn.XLOOKUP(Tabla1[[#This Row],[COD. COLABORADOR]],'[1]Reg_PJ_IP (Bruto)'!$A:$A,'[1]Reg_PJ_IP (Bruto)'!$BL:$BL)</f>
        <v>ACREDITADA</v>
      </c>
    </row>
    <row r="1322" spans="1:10" x14ac:dyDescent="0.3">
      <c r="A1322" s="123" t="s">
        <v>77</v>
      </c>
      <c r="B1322" s="124">
        <v>44682</v>
      </c>
      <c r="C1322" s="139" t="s">
        <v>66</v>
      </c>
      <c r="D1322" s="139">
        <v>1132376</v>
      </c>
      <c r="E1322" s="143" t="s">
        <v>529</v>
      </c>
      <c r="F1322" s="143">
        <v>5800</v>
      </c>
      <c r="G1322" s="139" t="s">
        <v>1275</v>
      </c>
      <c r="H1322" s="139" t="s">
        <v>1063</v>
      </c>
      <c r="I1322" s="142" t="s">
        <v>75</v>
      </c>
      <c r="J1322" s="203" t="str">
        <f>+_xlfn.XLOOKUP(Tabla1[[#This Row],[COD. COLABORADOR]],'[1]Reg_PJ_IP (Bruto)'!$A:$A,'[1]Reg_PJ_IP (Bruto)'!$BL:$BL)</f>
        <v>ACREDITADA</v>
      </c>
    </row>
    <row r="1323" spans="1:10" x14ac:dyDescent="0.3">
      <c r="A1323" s="123" t="s">
        <v>77</v>
      </c>
      <c r="B1323" s="124">
        <v>44713</v>
      </c>
      <c r="C1323" s="139" t="s">
        <v>66</v>
      </c>
      <c r="D1323" s="140">
        <v>1132355</v>
      </c>
      <c r="E1323" s="143" t="s">
        <v>734</v>
      </c>
      <c r="F1323" s="141">
        <v>6902</v>
      </c>
      <c r="G1323" s="140" t="s">
        <v>1431</v>
      </c>
      <c r="H1323" s="139" t="s">
        <v>1047</v>
      </c>
      <c r="I1323" s="142" t="s">
        <v>74</v>
      </c>
      <c r="J1323" s="203" t="str">
        <f>+_xlfn.XLOOKUP(Tabla1[[#This Row],[COD. COLABORADOR]],'[1]Reg_PJ_IP (Bruto)'!$A:$A,'[1]Reg_PJ_IP (Bruto)'!$BL:$BL)</f>
        <v>ACREDITADA</v>
      </c>
    </row>
    <row r="1324" spans="1:10" x14ac:dyDescent="0.3">
      <c r="A1324" s="123" t="s">
        <v>77</v>
      </c>
      <c r="B1324" s="124">
        <v>44713</v>
      </c>
      <c r="C1324" s="139" t="s">
        <v>66</v>
      </c>
      <c r="D1324" s="140">
        <v>1132638</v>
      </c>
      <c r="E1324" s="143" t="s">
        <v>483</v>
      </c>
      <c r="F1324" s="141">
        <v>6902</v>
      </c>
      <c r="G1324" s="140" t="s">
        <v>1431</v>
      </c>
      <c r="H1324" s="139" t="s">
        <v>1047</v>
      </c>
      <c r="I1324" s="142" t="s">
        <v>74</v>
      </c>
      <c r="J1324" s="203" t="str">
        <f>+_xlfn.XLOOKUP(Tabla1[[#This Row],[COD. COLABORADOR]],'[1]Reg_PJ_IP (Bruto)'!$A:$A,'[1]Reg_PJ_IP (Bruto)'!$BL:$BL)</f>
        <v>ACREDITADA</v>
      </c>
    </row>
    <row r="1325" spans="1:10" x14ac:dyDescent="0.3">
      <c r="A1325" s="123" t="s">
        <v>77</v>
      </c>
      <c r="B1325" s="126">
        <v>44713</v>
      </c>
      <c r="C1325" s="139" t="s">
        <v>66</v>
      </c>
      <c r="D1325" s="140">
        <v>1132269</v>
      </c>
      <c r="E1325" s="139" t="s">
        <v>152</v>
      </c>
      <c r="F1325" s="155">
        <v>7206</v>
      </c>
      <c r="G1325" s="140" t="s">
        <v>153</v>
      </c>
      <c r="H1325" s="139" t="s">
        <v>1075</v>
      </c>
      <c r="I1325" s="142" t="s">
        <v>74</v>
      </c>
      <c r="J1325" s="203" t="str">
        <f>+_xlfn.XLOOKUP(Tabla1[[#This Row],[COD. COLABORADOR]],'[1]Reg_PJ_IP (Bruto)'!$A:$A,'[1]Reg_PJ_IP (Bruto)'!$BL:$BL)</f>
        <v>ACREDITADA</v>
      </c>
    </row>
    <row r="1326" spans="1:10" x14ac:dyDescent="0.3">
      <c r="A1326" s="123" t="s">
        <v>77</v>
      </c>
      <c r="B1326" s="126">
        <v>44713</v>
      </c>
      <c r="C1326" s="139" t="s">
        <v>66</v>
      </c>
      <c r="D1326" s="140">
        <v>1132359</v>
      </c>
      <c r="E1326" s="139" t="s">
        <v>200</v>
      </c>
      <c r="F1326" s="140">
        <v>1950</v>
      </c>
      <c r="G1326" s="140" t="s">
        <v>201</v>
      </c>
      <c r="H1326" s="139" t="s">
        <v>1046</v>
      </c>
      <c r="I1326" s="142" t="s">
        <v>75</v>
      </c>
      <c r="J1326" s="203" t="str">
        <f>+_xlfn.XLOOKUP(Tabla1[[#This Row],[COD. COLABORADOR]],'[1]Reg_PJ_IP (Bruto)'!$A:$A,'[1]Reg_PJ_IP (Bruto)'!$BL:$BL)</f>
        <v>ACREDITADA</v>
      </c>
    </row>
    <row r="1327" spans="1:10" x14ac:dyDescent="0.3">
      <c r="A1327" s="123" t="s">
        <v>77</v>
      </c>
      <c r="B1327" s="124">
        <v>44713</v>
      </c>
      <c r="C1327" s="139" t="s">
        <v>66</v>
      </c>
      <c r="D1327" s="140">
        <v>1132363</v>
      </c>
      <c r="E1327" s="143" t="s">
        <v>156</v>
      </c>
      <c r="F1327" s="141">
        <v>3950</v>
      </c>
      <c r="G1327" s="140" t="s">
        <v>157</v>
      </c>
      <c r="H1327" s="139" t="s">
        <v>1048</v>
      </c>
      <c r="I1327" s="142" t="s">
        <v>75</v>
      </c>
      <c r="J1327" s="203" t="str">
        <f>+_xlfn.XLOOKUP(Tabla1[[#This Row],[COD. COLABORADOR]],'[1]Reg_PJ_IP (Bruto)'!$A:$A,'[1]Reg_PJ_IP (Bruto)'!$BL:$BL)</f>
        <v>ACREDITADA</v>
      </c>
    </row>
    <row r="1328" spans="1:10" x14ac:dyDescent="0.3">
      <c r="A1328" s="125" t="s">
        <v>77</v>
      </c>
      <c r="B1328" s="124">
        <v>44713</v>
      </c>
      <c r="C1328" s="139" t="s">
        <v>66</v>
      </c>
      <c r="D1328" s="140">
        <v>1132401</v>
      </c>
      <c r="E1328" s="143" t="s">
        <v>509</v>
      </c>
      <c r="F1328" s="141">
        <v>2260</v>
      </c>
      <c r="G1328" s="140" t="s">
        <v>149</v>
      </c>
      <c r="H1328" s="139" t="s">
        <v>1047</v>
      </c>
      <c r="I1328" s="142" t="s">
        <v>75</v>
      </c>
      <c r="J1328" s="203" t="str">
        <f>+_xlfn.XLOOKUP(Tabla1[[#This Row],[COD. COLABORADOR]],'[1]Reg_PJ_IP (Bruto)'!$A:$A,'[1]Reg_PJ_IP (Bruto)'!$BL:$BL)</f>
        <v>ACREDITADA</v>
      </c>
    </row>
    <row r="1329" spans="1:10" x14ac:dyDescent="0.3">
      <c r="A1329" s="123" t="s">
        <v>77</v>
      </c>
      <c r="B1329" s="126">
        <v>44713</v>
      </c>
      <c r="C1329" s="139" t="s">
        <v>66</v>
      </c>
      <c r="D1329" s="140">
        <v>1132316</v>
      </c>
      <c r="E1329" s="141" t="s">
        <v>199</v>
      </c>
      <c r="F1329" s="140">
        <v>4425</v>
      </c>
      <c r="G1329" s="140" t="s">
        <v>1276</v>
      </c>
      <c r="H1329" s="139" t="s">
        <v>1046</v>
      </c>
      <c r="I1329" s="142" t="s">
        <v>75</v>
      </c>
      <c r="J1329" s="203" t="str">
        <f>+_xlfn.XLOOKUP(Tabla1[[#This Row],[COD. COLABORADOR]],'[1]Reg_PJ_IP (Bruto)'!$A:$A,'[1]Reg_PJ_IP (Bruto)'!$BL:$BL)</f>
        <v>ACREDITADA</v>
      </c>
    </row>
    <row r="1330" spans="1:10" x14ac:dyDescent="0.3">
      <c r="A1330" s="123" t="s">
        <v>77</v>
      </c>
      <c r="B1330" s="124">
        <v>44713</v>
      </c>
      <c r="C1330" s="139" t="s">
        <v>66</v>
      </c>
      <c r="D1330" s="140">
        <v>1131451</v>
      </c>
      <c r="E1330" s="143" t="s">
        <v>198</v>
      </c>
      <c r="F1330" s="141">
        <v>6580</v>
      </c>
      <c r="G1330" s="140" t="s">
        <v>1546</v>
      </c>
      <c r="H1330" s="139" t="s">
        <v>1046</v>
      </c>
      <c r="I1330" s="142" t="s">
        <v>75</v>
      </c>
      <c r="J1330" s="203" t="str">
        <f>+_xlfn.XLOOKUP(Tabla1[[#This Row],[COD. COLABORADOR]],'[1]Reg_PJ_IP (Bruto)'!$A:$A,'[1]Reg_PJ_IP (Bruto)'!$BL:$BL)</f>
        <v>ACREDITADA</v>
      </c>
    </row>
    <row r="1331" spans="1:10" x14ac:dyDescent="0.3">
      <c r="A1331" s="123" t="s">
        <v>77</v>
      </c>
      <c r="B1331" s="126">
        <v>44713</v>
      </c>
      <c r="C1331" s="139" t="s">
        <v>66</v>
      </c>
      <c r="D1331" s="140">
        <v>1132396</v>
      </c>
      <c r="E1331" s="143" t="s">
        <v>1277</v>
      </c>
      <c r="F1331" s="140">
        <v>6470</v>
      </c>
      <c r="G1331" s="140" t="s">
        <v>1174</v>
      </c>
      <c r="H1331" s="139" t="s">
        <v>1047</v>
      </c>
      <c r="I1331" s="142" t="s">
        <v>75</v>
      </c>
      <c r="J1331" s="203" t="str">
        <f>+_xlfn.XLOOKUP(Tabla1[[#This Row],[COD. COLABORADOR]],'[1]Reg_PJ_IP (Bruto)'!$A:$A,'[1]Reg_PJ_IP (Bruto)'!$BL:$BL)</f>
        <v>ACREDITADA</v>
      </c>
    </row>
    <row r="1332" spans="1:10" x14ac:dyDescent="0.3">
      <c r="A1332" s="123" t="s">
        <v>77</v>
      </c>
      <c r="B1332" s="126">
        <v>44713</v>
      </c>
      <c r="C1332" s="139" t="s">
        <v>66</v>
      </c>
      <c r="D1332" s="140">
        <v>1131342</v>
      </c>
      <c r="E1332" s="139" t="s">
        <v>1002</v>
      </c>
      <c r="F1332" s="140">
        <v>7381</v>
      </c>
      <c r="G1332" s="140" t="s">
        <v>516</v>
      </c>
      <c r="H1332" s="139" t="s">
        <v>1046</v>
      </c>
      <c r="I1332" s="142" t="s">
        <v>75</v>
      </c>
      <c r="J1332" s="203" t="str">
        <f>+_xlfn.XLOOKUP(Tabla1[[#This Row],[COD. COLABORADOR]],'[1]Reg_PJ_IP (Bruto)'!$A:$A,'[1]Reg_PJ_IP (Bruto)'!$BL:$BL)</f>
        <v>ACREDITADA</v>
      </c>
    </row>
    <row r="1333" spans="1:10" x14ac:dyDescent="0.3">
      <c r="A1333" s="123" t="s">
        <v>77</v>
      </c>
      <c r="B1333" s="124">
        <v>44713</v>
      </c>
      <c r="C1333" s="139" t="s">
        <v>66</v>
      </c>
      <c r="D1333" s="140">
        <v>1132341</v>
      </c>
      <c r="E1333" s="143" t="s">
        <v>481</v>
      </c>
      <c r="F1333" s="141">
        <v>7620</v>
      </c>
      <c r="G1333" s="140" t="s">
        <v>1278</v>
      </c>
      <c r="H1333" s="139" t="s">
        <v>1046</v>
      </c>
      <c r="I1333" s="142" t="s">
        <v>75</v>
      </c>
      <c r="J1333" s="203" t="str">
        <f>+_xlfn.XLOOKUP(Tabla1[[#This Row],[COD. COLABORADOR]],'[1]Reg_PJ_IP (Bruto)'!$A:$A,'[1]Reg_PJ_IP (Bruto)'!$BL:$BL)</f>
        <v>ACREDITADA</v>
      </c>
    </row>
    <row r="1334" spans="1:10" x14ac:dyDescent="0.3">
      <c r="A1334" s="123" t="s">
        <v>77</v>
      </c>
      <c r="B1334" s="124">
        <v>44713</v>
      </c>
      <c r="C1334" s="139" t="s">
        <v>66</v>
      </c>
      <c r="D1334" s="140">
        <v>1132366</v>
      </c>
      <c r="E1334" s="143" t="s">
        <v>496</v>
      </c>
      <c r="F1334" s="141">
        <v>1500</v>
      </c>
      <c r="G1334" s="140" t="s">
        <v>497</v>
      </c>
      <c r="H1334" s="139" t="s">
        <v>1063</v>
      </c>
      <c r="I1334" s="142" t="s">
        <v>75</v>
      </c>
      <c r="J1334" s="203" t="str">
        <f>+_xlfn.XLOOKUP(Tabla1[[#This Row],[COD. COLABORADOR]],'[1]Reg_PJ_IP (Bruto)'!$A:$A,'[1]Reg_PJ_IP (Bruto)'!$BL:$BL)</f>
        <v>ACREDITADA</v>
      </c>
    </row>
    <row r="1335" spans="1:10" x14ac:dyDescent="0.3">
      <c r="A1335" s="123" t="s">
        <v>77</v>
      </c>
      <c r="B1335" s="124">
        <v>44713</v>
      </c>
      <c r="C1335" s="139" t="s">
        <v>66</v>
      </c>
      <c r="D1335" s="140">
        <v>1131803</v>
      </c>
      <c r="E1335" s="143" t="s">
        <v>504</v>
      </c>
      <c r="F1335" s="141">
        <v>6938</v>
      </c>
      <c r="G1335" s="140" t="s">
        <v>1279</v>
      </c>
      <c r="H1335" s="139" t="s">
        <v>1047</v>
      </c>
      <c r="I1335" s="142" t="s">
        <v>75</v>
      </c>
      <c r="J1335" s="203" t="str">
        <f>+_xlfn.XLOOKUP(Tabla1[[#This Row],[COD. COLABORADOR]],'[1]Reg_PJ_IP (Bruto)'!$A:$A,'[1]Reg_PJ_IP (Bruto)'!$BL:$BL)</f>
        <v>ACREDITADA</v>
      </c>
    </row>
    <row r="1336" spans="1:10" x14ac:dyDescent="0.3">
      <c r="A1336" s="125" t="s">
        <v>77</v>
      </c>
      <c r="B1336" s="124">
        <v>44713</v>
      </c>
      <c r="C1336" s="139" t="s">
        <v>66</v>
      </c>
      <c r="D1336" s="140">
        <v>1132489</v>
      </c>
      <c r="E1336" s="143" t="s">
        <v>525</v>
      </c>
      <c r="F1336" s="141">
        <v>1800</v>
      </c>
      <c r="G1336" s="140" t="s">
        <v>1178</v>
      </c>
      <c r="H1336" s="139" t="s">
        <v>1051</v>
      </c>
      <c r="I1336" s="142" t="s">
        <v>75</v>
      </c>
      <c r="J1336" s="203" t="str">
        <f>+_xlfn.XLOOKUP(Tabla1[[#This Row],[COD. COLABORADOR]],'[1]Reg_PJ_IP (Bruto)'!$A:$A,'[1]Reg_PJ_IP (Bruto)'!$BL:$BL)</f>
        <v>ACREDITADA</v>
      </c>
    </row>
    <row r="1337" spans="1:10" x14ac:dyDescent="0.3">
      <c r="A1337" s="125" t="s">
        <v>77</v>
      </c>
      <c r="B1337" s="124">
        <v>44713</v>
      </c>
      <c r="C1337" s="139" t="s">
        <v>66</v>
      </c>
      <c r="D1337" s="140">
        <v>1132589</v>
      </c>
      <c r="E1337" s="143" t="s">
        <v>514</v>
      </c>
      <c r="F1337" s="141">
        <v>6570</v>
      </c>
      <c r="G1337" s="140" t="s">
        <v>1445</v>
      </c>
      <c r="H1337" s="139" t="s">
        <v>1047</v>
      </c>
      <c r="I1337" s="142" t="s">
        <v>75</v>
      </c>
      <c r="J1337" s="203" t="str">
        <f>+_xlfn.XLOOKUP(Tabla1[[#This Row],[COD. COLABORADOR]],'[1]Reg_PJ_IP (Bruto)'!$A:$A,'[1]Reg_PJ_IP (Bruto)'!$BL:$BL)</f>
        <v>ACREDITADA</v>
      </c>
    </row>
    <row r="1338" spans="1:10" x14ac:dyDescent="0.3">
      <c r="A1338" s="125" t="s">
        <v>77</v>
      </c>
      <c r="B1338" s="124">
        <v>44743</v>
      </c>
      <c r="C1338" s="139" t="s">
        <v>66</v>
      </c>
      <c r="D1338" s="140">
        <v>1132346</v>
      </c>
      <c r="E1338" s="143" t="s">
        <v>479</v>
      </c>
      <c r="F1338" s="141">
        <v>7004</v>
      </c>
      <c r="G1338" s="139" t="s">
        <v>480</v>
      </c>
      <c r="H1338" s="139" t="s">
        <v>1046</v>
      </c>
      <c r="I1338" s="142" t="s">
        <v>74</v>
      </c>
      <c r="J1338" s="203" t="str">
        <f>+_xlfn.XLOOKUP(Tabla1[[#This Row],[COD. COLABORADOR]],'[1]Reg_PJ_IP (Bruto)'!$A:$A,'[1]Reg_PJ_IP (Bruto)'!$BL:$BL)</f>
        <v>ACREDITADA</v>
      </c>
    </row>
    <row r="1339" spans="1:10" x14ac:dyDescent="0.3">
      <c r="A1339" s="125" t="s">
        <v>77</v>
      </c>
      <c r="B1339" s="124">
        <v>44743</v>
      </c>
      <c r="C1339" s="139" t="s">
        <v>66</v>
      </c>
      <c r="D1339" s="139">
        <v>1132403</v>
      </c>
      <c r="E1339" s="143" t="s">
        <v>148</v>
      </c>
      <c r="F1339" s="143">
        <v>2260</v>
      </c>
      <c r="G1339" s="139" t="s">
        <v>149</v>
      </c>
      <c r="H1339" s="139" t="s">
        <v>1047</v>
      </c>
      <c r="I1339" s="142" t="s">
        <v>74</v>
      </c>
      <c r="J1339" s="203" t="str">
        <f>+_xlfn.XLOOKUP(Tabla1[[#This Row],[COD. COLABORADOR]],'[1]Reg_PJ_IP (Bruto)'!$A:$A,'[1]Reg_PJ_IP (Bruto)'!$BL:$BL)</f>
        <v>ACREDITADA</v>
      </c>
    </row>
    <row r="1340" spans="1:10" x14ac:dyDescent="0.3">
      <c r="A1340" s="125" t="s">
        <v>77</v>
      </c>
      <c r="B1340" s="124">
        <v>44743</v>
      </c>
      <c r="C1340" s="139" t="s">
        <v>66</v>
      </c>
      <c r="D1340" s="139">
        <v>1132473</v>
      </c>
      <c r="E1340" s="143" t="s">
        <v>733</v>
      </c>
      <c r="F1340" s="143">
        <v>6570</v>
      </c>
      <c r="G1340" s="139" t="s">
        <v>1445</v>
      </c>
      <c r="H1340" s="139" t="s">
        <v>1050</v>
      </c>
      <c r="I1340" s="142" t="s">
        <v>74</v>
      </c>
      <c r="J1340" s="203" t="str">
        <f>+_xlfn.XLOOKUP(Tabla1[[#This Row],[COD. COLABORADOR]],'[1]Reg_PJ_IP (Bruto)'!$A:$A,'[1]Reg_PJ_IP (Bruto)'!$BL:$BL)</f>
        <v>ACREDITADA</v>
      </c>
    </row>
    <row r="1341" spans="1:10" x14ac:dyDescent="0.3">
      <c r="A1341" s="123" t="s">
        <v>77</v>
      </c>
      <c r="B1341" s="128">
        <v>44743</v>
      </c>
      <c r="C1341" s="139" t="s">
        <v>66</v>
      </c>
      <c r="D1341" s="140">
        <v>1132443</v>
      </c>
      <c r="E1341" s="143" t="s">
        <v>539</v>
      </c>
      <c r="F1341" s="141">
        <v>6902</v>
      </c>
      <c r="G1341" s="140" t="s">
        <v>1431</v>
      </c>
      <c r="H1341" s="139" t="s">
        <v>1047</v>
      </c>
      <c r="I1341" s="142" t="s">
        <v>74</v>
      </c>
      <c r="J1341" s="203" t="str">
        <f>+_xlfn.XLOOKUP(Tabla1[[#This Row],[COD. COLABORADOR]],'[1]Reg_PJ_IP (Bruto)'!$A:$A,'[1]Reg_PJ_IP (Bruto)'!$BL:$BL)</f>
        <v>ACREDITADA</v>
      </c>
    </row>
    <row r="1342" spans="1:10" x14ac:dyDescent="0.3">
      <c r="A1342" s="125" t="s">
        <v>77</v>
      </c>
      <c r="B1342" s="124">
        <v>44743</v>
      </c>
      <c r="C1342" s="139" t="s">
        <v>66</v>
      </c>
      <c r="D1342" s="139">
        <v>1132591</v>
      </c>
      <c r="E1342" s="143" t="s">
        <v>1280</v>
      </c>
      <c r="F1342" s="143">
        <v>6470</v>
      </c>
      <c r="G1342" s="139" t="s">
        <v>1174</v>
      </c>
      <c r="H1342" s="139" t="s">
        <v>1047</v>
      </c>
      <c r="I1342" s="142" t="s">
        <v>74</v>
      </c>
      <c r="J1342" s="203" t="str">
        <f>+_xlfn.XLOOKUP(Tabla1[[#This Row],[COD. COLABORADOR]],'[1]Reg_PJ_IP (Bruto)'!$A:$A,'[1]Reg_PJ_IP (Bruto)'!$BL:$BL)</f>
        <v>ACREDITADA</v>
      </c>
    </row>
    <row r="1343" spans="1:10" x14ac:dyDescent="0.3">
      <c r="A1343" s="123" t="s">
        <v>77</v>
      </c>
      <c r="B1343" s="124">
        <v>44743</v>
      </c>
      <c r="C1343" s="139" t="s">
        <v>66</v>
      </c>
      <c r="D1343" s="139">
        <v>1132369</v>
      </c>
      <c r="E1343" s="143" t="s">
        <v>113</v>
      </c>
      <c r="F1343" s="143">
        <v>6100</v>
      </c>
      <c r="G1343" s="139" t="s">
        <v>1061</v>
      </c>
      <c r="H1343" s="139" t="s">
        <v>1046</v>
      </c>
      <c r="I1343" s="142" t="s">
        <v>74</v>
      </c>
      <c r="J1343" s="203" t="str">
        <f>+_xlfn.XLOOKUP(Tabla1[[#This Row],[COD. COLABORADOR]],'[1]Reg_PJ_IP (Bruto)'!$A:$A,'[1]Reg_PJ_IP (Bruto)'!$BL:$BL)</f>
        <v>ACREDITADA</v>
      </c>
    </row>
    <row r="1344" spans="1:10" x14ac:dyDescent="0.3">
      <c r="A1344" s="123" t="s">
        <v>77</v>
      </c>
      <c r="B1344" s="126">
        <v>44743</v>
      </c>
      <c r="C1344" s="139" t="s">
        <v>68</v>
      </c>
      <c r="D1344" s="140">
        <v>1132376</v>
      </c>
      <c r="E1344" s="143" t="s">
        <v>529</v>
      </c>
      <c r="F1344" s="140">
        <v>5800</v>
      </c>
      <c r="G1344" s="140" t="s">
        <v>1275</v>
      </c>
      <c r="H1344" s="140" t="s">
        <v>1063</v>
      </c>
      <c r="I1344" s="142" t="s">
        <v>74</v>
      </c>
      <c r="J1344" s="203" t="str">
        <f>+_xlfn.XLOOKUP(Tabla1[[#This Row],[COD. COLABORADOR]],'[1]Reg_PJ_IP (Bruto)'!$A:$A,'[1]Reg_PJ_IP (Bruto)'!$BL:$BL)</f>
        <v>ACREDITADA</v>
      </c>
    </row>
    <row r="1345" spans="1:10" x14ac:dyDescent="0.3">
      <c r="A1345" s="123" t="s">
        <v>77</v>
      </c>
      <c r="B1345" s="124">
        <v>44743</v>
      </c>
      <c r="C1345" s="139" t="s">
        <v>67</v>
      </c>
      <c r="D1345" s="140">
        <v>1132265</v>
      </c>
      <c r="E1345" s="141" t="s">
        <v>1274</v>
      </c>
      <c r="F1345" s="141">
        <v>7657</v>
      </c>
      <c r="G1345" s="140" t="s">
        <v>1172</v>
      </c>
      <c r="H1345" s="139" t="s">
        <v>1064</v>
      </c>
      <c r="I1345" s="142" t="s">
        <v>74</v>
      </c>
      <c r="J1345" s="203" t="str">
        <f>+_xlfn.XLOOKUP(Tabla1[[#This Row],[COD. COLABORADOR]],'[1]Reg_PJ_IP (Bruto)'!$A:$A,'[1]Reg_PJ_IP (Bruto)'!$BL:$BL)</f>
        <v>ACREDITADA</v>
      </c>
    </row>
    <row r="1346" spans="1:10" x14ac:dyDescent="0.3">
      <c r="A1346" s="125" t="s">
        <v>77</v>
      </c>
      <c r="B1346" s="124">
        <v>44774</v>
      </c>
      <c r="C1346" s="139" t="s">
        <v>66</v>
      </c>
      <c r="D1346" s="139">
        <v>1132662</v>
      </c>
      <c r="E1346" s="143" t="s">
        <v>486</v>
      </c>
      <c r="F1346" s="143">
        <v>4425</v>
      </c>
      <c r="G1346" s="139" t="s">
        <v>1276</v>
      </c>
      <c r="H1346" s="139" t="s">
        <v>1048</v>
      </c>
      <c r="I1346" s="142" t="s">
        <v>75</v>
      </c>
      <c r="J1346" s="203" t="str">
        <f>+_xlfn.XLOOKUP(Tabla1[[#This Row],[COD. COLABORADOR]],'[1]Reg_PJ_IP (Bruto)'!$A:$A,'[1]Reg_PJ_IP (Bruto)'!$BL:$BL)</f>
        <v>ACREDITADA</v>
      </c>
    </row>
    <row r="1347" spans="1:10" x14ac:dyDescent="0.3">
      <c r="A1347" s="123" t="s">
        <v>77</v>
      </c>
      <c r="B1347" s="126">
        <v>44774</v>
      </c>
      <c r="C1347" s="139" t="s">
        <v>66</v>
      </c>
      <c r="D1347" s="139">
        <v>1132357</v>
      </c>
      <c r="E1347" s="139" t="s">
        <v>487</v>
      </c>
      <c r="F1347" s="139">
        <v>6899</v>
      </c>
      <c r="G1347" s="139" t="s">
        <v>488</v>
      </c>
      <c r="H1347" s="139" t="s">
        <v>1046</v>
      </c>
      <c r="I1347" s="142" t="s">
        <v>75</v>
      </c>
      <c r="J1347" s="203" t="str">
        <f>+_xlfn.XLOOKUP(Tabla1[[#This Row],[COD. COLABORADOR]],'[1]Reg_PJ_IP (Bruto)'!$A:$A,'[1]Reg_PJ_IP (Bruto)'!$BL:$BL)</f>
        <v>ACREDITADA</v>
      </c>
    </row>
    <row r="1348" spans="1:10" x14ac:dyDescent="0.3">
      <c r="A1348" s="123" t="s">
        <v>77</v>
      </c>
      <c r="B1348" s="126">
        <v>44774</v>
      </c>
      <c r="C1348" s="139" t="s">
        <v>66</v>
      </c>
      <c r="D1348" s="139">
        <v>1132433</v>
      </c>
      <c r="E1348" s="139" t="s">
        <v>489</v>
      </c>
      <c r="F1348" s="139">
        <v>6902</v>
      </c>
      <c r="G1348" s="139" t="s">
        <v>1431</v>
      </c>
      <c r="H1348" s="139" t="s">
        <v>1047</v>
      </c>
      <c r="I1348" s="142" t="s">
        <v>75</v>
      </c>
      <c r="J1348" s="203" t="str">
        <f>+_xlfn.XLOOKUP(Tabla1[[#This Row],[COD. COLABORADOR]],'[1]Reg_PJ_IP (Bruto)'!$A:$A,'[1]Reg_PJ_IP (Bruto)'!$BL:$BL)</f>
        <v>ACREDITADA</v>
      </c>
    </row>
    <row r="1349" spans="1:10" x14ac:dyDescent="0.3">
      <c r="A1349" s="123" t="s">
        <v>77</v>
      </c>
      <c r="B1349" s="126">
        <v>44774</v>
      </c>
      <c r="C1349" s="139" t="s">
        <v>66</v>
      </c>
      <c r="D1349" s="139">
        <v>1131057</v>
      </c>
      <c r="E1349" s="139" t="s">
        <v>490</v>
      </c>
      <c r="F1349" s="139">
        <v>6560</v>
      </c>
      <c r="G1349" s="139" t="s">
        <v>491</v>
      </c>
      <c r="H1349" s="139" t="s">
        <v>1067</v>
      </c>
      <c r="I1349" s="142" t="s">
        <v>75</v>
      </c>
      <c r="J1349" s="203" t="str">
        <f>+_xlfn.XLOOKUP(Tabla1[[#This Row],[COD. COLABORADOR]],'[1]Reg_PJ_IP (Bruto)'!$A:$A,'[1]Reg_PJ_IP (Bruto)'!$BL:$BL)</f>
        <v>ACREDITADA</v>
      </c>
    </row>
    <row r="1350" spans="1:10" x14ac:dyDescent="0.3">
      <c r="A1350" s="123" t="s">
        <v>77</v>
      </c>
      <c r="B1350" s="124">
        <v>44774</v>
      </c>
      <c r="C1350" s="139" t="s">
        <v>66</v>
      </c>
      <c r="D1350" s="139">
        <v>1132605</v>
      </c>
      <c r="E1350" s="143" t="s">
        <v>482</v>
      </c>
      <c r="F1350" s="143">
        <v>7620</v>
      </c>
      <c r="G1350" s="139" t="s">
        <v>1278</v>
      </c>
      <c r="H1350" s="139" t="s">
        <v>1044</v>
      </c>
      <c r="I1350" s="142" t="s">
        <v>75</v>
      </c>
      <c r="J1350" s="203" t="str">
        <f>+_xlfn.XLOOKUP(Tabla1[[#This Row],[COD. COLABORADOR]],'[1]Reg_PJ_IP (Bruto)'!$A:$A,'[1]Reg_PJ_IP (Bruto)'!$BL:$BL)</f>
        <v>ACREDITADA</v>
      </c>
    </row>
    <row r="1351" spans="1:10" x14ac:dyDescent="0.3">
      <c r="A1351" s="123" t="s">
        <v>77</v>
      </c>
      <c r="B1351" s="124">
        <v>44774</v>
      </c>
      <c r="C1351" s="139" t="s">
        <v>66</v>
      </c>
      <c r="D1351" s="139">
        <v>1132600</v>
      </c>
      <c r="E1351" s="143" t="s">
        <v>1533</v>
      </c>
      <c r="F1351" s="143">
        <v>7160</v>
      </c>
      <c r="G1351" s="139" t="s">
        <v>1424</v>
      </c>
      <c r="H1351" s="139" t="s">
        <v>1046</v>
      </c>
      <c r="I1351" s="142" t="s">
        <v>75</v>
      </c>
      <c r="J1351" s="203" t="str">
        <f>+_xlfn.XLOOKUP(Tabla1[[#This Row],[COD. COLABORADOR]],'[1]Reg_PJ_IP (Bruto)'!$A:$A,'[1]Reg_PJ_IP (Bruto)'!$BL:$BL)</f>
        <v>ACREDITADA</v>
      </c>
    </row>
    <row r="1352" spans="1:10" x14ac:dyDescent="0.3">
      <c r="A1352" s="123" t="s">
        <v>77</v>
      </c>
      <c r="B1352" s="126">
        <v>44774</v>
      </c>
      <c r="C1352" s="139" t="s">
        <v>66</v>
      </c>
      <c r="D1352" s="139">
        <v>1132314</v>
      </c>
      <c r="E1352" s="143" t="s">
        <v>492</v>
      </c>
      <c r="F1352" s="139">
        <v>7379</v>
      </c>
      <c r="G1352" s="139" t="s">
        <v>132</v>
      </c>
      <c r="H1352" s="139" t="s">
        <v>1046</v>
      </c>
      <c r="I1352" s="142" t="s">
        <v>75</v>
      </c>
      <c r="J1352" s="203" t="str">
        <f>+_xlfn.XLOOKUP(Tabla1[[#This Row],[COD. COLABORADOR]],'[1]Reg_PJ_IP (Bruto)'!$A:$A,'[1]Reg_PJ_IP (Bruto)'!$BL:$BL)</f>
        <v>ACREDITADA</v>
      </c>
    </row>
    <row r="1353" spans="1:10" x14ac:dyDescent="0.3">
      <c r="A1353" s="123" t="s">
        <v>77</v>
      </c>
      <c r="B1353" s="126">
        <v>44774</v>
      </c>
      <c r="C1353" s="139" t="s">
        <v>66</v>
      </c>
      <c r="D1353" s="139">
        <v>1132646</v>
      </c>
      <c r="E1353" s="139" t="s">
        <v>115</v>
      </c>
      <c r="F1353" s="139">
        <v>7765</v>
      </c>
      <c r="G1353" s="139" t="s">
        <v>116</v>
      </c>
      <c r="H1353" s="139" t="s">
        <v>1048</v>
      </c>
      <c r="I1353" s="142" t="s">
        <v>75</v>
      </c>
      <c r="J1353" s="203" t="str">
        <f>+_xlfn.XLOOKUP(Tabla1[[#This Row],[COD. COLABORADOR]],'[1]Reg_PJ_IP (Bruto)'!$A:$A,'[1]Reg_PJ_IP (Bruto)'!$BL:$BL)</f>
        <v>ACREDITADA</v>
      </c>
    </row>
    <row r="1354" spans="1:10" x14ac:dyDescent="0.3">
      <c r="A1354" s="123" t="s">
        <v>77</v>
      </c>
      <c r="B1354" s="126">
        <v>44774</v>
      </c>
      <c r="C1354" s="139" t="s">
        <v>66</v>
      </c>
      <c r="D1354" s="139">
        <v>1132388</v>
      </c>
      <c r="E1354" s="139" t="s">
        <v>493</v>
      </c>
      <c r="F1354" s="139">
        <v>6470</v>
      </c>
      <c r="G1354" s="139" t="s">
        <v>1174</v>
      </c>
      <c r="H1354" s="139" t="s">
        <v>1047</v>
      </c>
      <c r="I1354" s="142" t="s">
        <v>75</v>
      </c>
      <c r="J1354" s="203" t="str">
        <f>+_xlfn.XLOOKUP(Tabla1[[#This Row],[COD. COLABORADOR]],'[1]Reg_PJ_IP (Bruto)'!$A:$A,'[1]Reg_PJ_IP (Bruto)'!$BL:$BL)</f>
        <v>ACREDITADA</v>
      </c>
    </row>
    <row r="1355" spans="1:10" x14ac:dyDescent="0.3">
      <c r="A1355" s="123" t="s">
        <v>77</v>
      </c>
      <c r="B1355" s="124">
        <v>44774</v>
      </c>
      <c r="C1355" s="139" t="s">
        <v>66</v>
      </c>
      <c r="D1355" s="139">
        <v>1132312</v>
      </c>
      <c r="E1355" s="143" t="s">
        <v>494</v>
      </c>
      <c r="F1355" s="143">
        <v>7379</v>
      </c>
      <c r="G1355" s="139" t="s">
        <v>132</v>
      </c>
      <c r="H1355" s="139" t="s">
        <v>1046</v>
      </c>
      <c r="I1355" s="142" t="s">
        <v>75</v>
      </c>
      <c r="J1355" s="203" t="str">
        <f>+_xlfn.XLOOKUP(Tabla1[[#This Row],[COD. COLABORADOR]],'[1]Reg_PJ_IP (Bruto)'!$A:$A,'[1]Reg_PJ_IP (Bruto)'!$BL:$BL)</f>
        <v>ACREDITADA</v>
      </c>
    </row>
    <row r="1356" spans="1:10" x14ac:dyDescent="0.3">
      <c r="A1356" s="123" t="s">
        <v>77</v>
      </c>
      <c r="B1356" s="124">
        <v>44774</v>
      </c>
      <c r="C1356" s="139" t="s">
        <v>66</v>
      </c>
      <c r="D1356" s="139">
        <v>1132593</v>
      </c>
      <c r="E1356" s="143" t="s">
        <v>1281</v>
      </c>
      <c r="F1356" s="143">
        <v>6470</v>
      </c>
      <c r="G1356" s="139" t="s">
        <v>1174</v>
      </c>
      <c r="H1356" s="139" t="s">
        <v>1047</v>
      </c>
      <c r="I1356" s="142" t="s">
        <v>75</v>
      </c>
      <c r="J1356" s="203" t="str">
        <f>+_xlfn.XLOOKUP(Tabla1[[#This Row],[COD. COLABORADOR]],'[1]Reg_PJ_IP (Bruto)'!$A:$A,'[1]Reg_PJ_IP (Bruto)'!$BL:$BL)</f>
        <v>ACREDITADA</v>
      </c>
    </row>
    <row r="1357" spans="1:10" x14ac:dyDescent="0.3">
      <c r="A1357" s="125" t="s">
        <v>77</v>
      </c>
      <c r="B1357" s="124">
        <v>44774</v>
      </c>
      <c r="C1357" s="139" t="s">
        <v>66</v>
      </c>
      <c r="D1357" s="139">
        <v>1132431</v>
      </c>
      <c r="E1357" s="143" t="s">
        <v>495</v>
      </c>
      <c r="F1357" s="143">
        <v>6902</v>
      </c>
      <c r="G1357" s="139" t="s">
        <v>1431</v>
      </c>
      <c r="H1357" s="139" t="s">
        <v>1047</v>
      </c>
      <c r="I1357" s="142" t="s">
        <v>75</v>
      </c>
      <c r="J1357" s="203" t="str">
        <f>+_xlfn.XLOOKUP(Tabla1[[#This Row],[COD. COLABORADOR]],'[1]Reg_PJ_IP (Bruto)'!$A:$A,'[1]Reg_PJ_IP (Bruto)'!$BL:$BL)</f>
        <v>ACREDITADA</v>
      </c>
    </row>
    <row r="1358" spans="1:10" x14ac:dyDescent="0.3">
      <c r="A1358" s="123" t="s">
        <v>77</v>
      </c>
      <c r="B1358" s="126">
        <v>44774</v>
      </c>
      <c r="C1358" s="139" t="s">
        <v>66</v>
      </c>
      <c r="D1358" s="139">
        <v>1132435</v>
      </c>
      <c r="E1358" s="139" t="s">
        <v>1547</v>
      </c>
      <c r="F1358" s="139">
        <v>6902</v>
      </c>
      <c r="G1358" s="139" t="s">
        <v>1431</v>
      </c>
      <c r="H1358" s="139" t="s">
        <v>1047</v>
      </c>
      <c r="I1358" s="142" t="s">
        <v>75</v>
      </c>
      <c r="J1358" s="203" t="str">
        <f>+_xlfn.XLOOKUP(Tabla1[[#This Row],[COD. COLABORADOR]],'[1]Reg_PJ_IP (Bruto)'!$A:$A,'[1]Reg_PJ_IP (Bruto)'!$BL:$BL)</f>
        <v>ACREDITADA</v>
      </c>
    </row>
    <row r="1359" spans="1:10" x14ac:dyDescent="0.3">
      <c r="A1359" s="123" t="s">
        <v>77</v>
      </c>
      <c r="B1359" s="124">
        <v>44774</v>
      </c>
      <c r="C1359" s="139" t="s">
        <v>66</v>
      </c>
      <c r="D1359" s="139">
        <v>1132343</v>
      </c>
      <c r="E1359" s="143" t="s">
        <v>498</v>
      </c>
      <c r="F1359" s="143">
        <v>6100</v>
      </c>
      <c r="G1359" s="139" t="s">
        <v>1061</v>
      </c>
      <c r="H1359" s="139" t="s">
        <v>1048</v>
      </c>
      <c r="I1359" s="142" t="s">
        <v>75</v>
      </c>
      <c r="J1359" s="203" t="str">
        <f>+_xlfn.XLOOKUP(Tabla1[[#This Row],[COD. COLABORADOR]],'[1]Reg_PJ_IP (Bruto)'!$A:$A,'[1]Reg_PJ_IP (Bruto)'!$BL:$BL)</f>
        <v>ACREDITADA</v>
      </c>
    </row>
    <row r="1360" spans="1:10" x14ac:dyDescent="0.3">
      <c r="A1360" s="123" t="s">
        <v>77</v>
      </c>
      <c r="B1360" s="126">
        <v>44774</v>
      </c>
      <c r="C1360" s="139" t="s">
        <v>66</v>
      </c>
      <c r="D1360" s="139">
        <v>1132398</v>
      </c>
      <c r="E1360" s="139" t="s">
        <v>1282</v>
      </c>
      <c r="F1360" s="139">
        <v>6470</v>
      </c>
      <c r="G1360" s="139" t="s">
        <v>1174</v>
      </c>
      <c r="H1360" s="139" t="s">
        <v>1047</v>
      </c>
      <c r="I1360" s="142" t="s">
        <v>75</v>
      </c>
      <c r="J1360" s="203" t="str">
        <f>+_xlfn.XLOOKUP(Tabla1[[#This Row],[COD. COLABORADOR]],'[1]Reg_PJ_IP (Bruto)'!$A:$A,'[1]Reg_PJ_IP (Bruto)'!$BL:$BL)</f>
        <v>ACREDITADA</v>
      </c>
    </row>
    <row r="1361" spans="1:10" x14ac:dyDescent="0.3">
      <c r="A1361" s="123" t="s">
        <v>77</v>
      </c>
      <c r="B1361" s="124">
        <v>44774</v>
      </c>
      <c r="C1361" s="139" t="s">
        <v>66</v>
      </c>
      <c r="D1361" s="140">
        <v>1132574</v>
      </c>
      <c r="E1361" s="141" t="s">
        <v>1535</v>
      </c>
      <c r="F1361" s="141">
        <v>7160</v>
      </c>
      <c r="G1361" s="140" t="s">
        <v>1424</v>
      </c>
      <c r="H1361" s="139" t="s">
        <v>1046</v>
      </c>
      <c r="I1361" s="142" t="s">
        <v>75</v>
      </c>
      <c r="J1361" s="203" t="str">
        <f>+_xlfn.XLOOKUP(Tabla1[[#This Row],[COD. COLABORADOR]],'[1]Reg_PJ_IP (Bruto)'!$A:$A,'[1]Reg_PJ_IP (Bruto)'!$BL:$BL)</f>
        <v>ACREDITADA</v>
      </c>
    </row>
    <row r="1362" spans="1:10" x14ac:dyDescent="0.3">
      <c r="A1362" s="123" t="s">
        <v>77</v>
      </c>
      <c r="B1362" s="126">
        <v>44774</v>
      </c>
      <c r="C1362" s="139" t="s">
        <v>66</v>
      </c>
      <c r="D1362" s="140">
        <v>1132490</v>
      </c>
      <c r="E1362" s="140" t="s">
        <v>499</v>
      </c>
      <c r="F1362" s="140">
        <v>7650</v>
      </c>
      <c r="G1362" s="139" t="s">
        <v>1270</v>
      </c>
      <c r="H1362" s="139" t="s">
        <v>1070</v>
      </c>
      <c r="I1362" s="142" t="s">
        <v>75</v>
      </c>
      <c r="J1362" s="203" t="str">
        <f>+_xlfn.XLOOKUP(Tabla1[[#This Row],[COD. COLABORADOR]],'[1]Reg_PJ_IP (Bruto)'!$A:$A,'[1]Reg_PJ_IP (Bruto)'!$BL:$BL)</f>
        <v>ACREDITADA</v>
      </c>
    </row>
    <row r="1363" spans="1:10" x14ac:dyDescent="0.3">
      <c r="A1363" s="123" t="s">
        <v>77</v>
      </c>
      <c r="B1363" s="126">
        <v>44774</v>
      </c>
      <c r="C1363" s="139" t="s">
        <v>66</v>
      </c>
      <c r="D1363" s="139">
        <v>1132650</v>
      </c>
      <c r="E1363" s="143" t="s">
        <v>1283</v>
      </c>
      <c r="F1363" s="139">
        <v>6570</v>
      </c>
      <c r="G1363" s="139" t="s">
        <v>1445</v>
      </c>
      <c r="H1363" s="139" t="s">
        <v>1049</v>
      </c>
      <c r="I1363" s="142" t="s">
        <v>75</v>
      </c>
      <c r="J1363" s="203" t="str">
        <f>+_xlfn.XLOOKUP(Tabla1[[#This Row],[COD. COLABORADOR]],'[1]Reg_PJ_IP (Bruto)'!$A:$A,'[1]Reg_PJ_IP (Bruto)'!$BL:$BL)</f>
        <v>ACREDITADA</v>
      </c>
    </row>
    <row r="1364" spans="1:10" x14ac:dyDescent="0.3">
      <c r="A1364" s="123" t="s">
        <v>77</v>
      </c>
      <c r="B1364" s="126">
        <v>44774</v>
      </c>
      <c r="C1364" s="139" t="s">
        <v>66</v>
      </c>
      <c r="D1364" s="139">
        <v>1132612</v>
      </c>
      <c r="E1364" s="139" t="s">
        <v>478</v>
      </c>
      <c r="F1364" s="139">
        <v>7510</v>
      </c>
      <c r="G1364" s="139" t="s">
        <v>1223</v>
      </c>
      <c r="H1364" s="139" t="s">
        <v>1052</v>
      </c>
      <c r="I1364" s="142" t="s">
        <v>75</v>
      </c>
      <c r="J1364" s="203" t="str">
        <f>+_xlfn.XLOOKUP(Tabla1[[#This Row],[COD. COLABORADOR]],'[1]Reg_PJ_IP (Bruto)'!$A:$A,'[1]Reg_PJ_IP (Bruto)'!$BL:$BL)</f>
        <v>ACREDITADA</v>
      </c>
    </row>
    <row r="1365" spans="1:10" x14ac:dyDescent="0.3">
      <c r="A1365" s="123" t="s">
        <v>77</v>
      </c>
      <c r="B1365" s="124">
        <v>44774</v>
      </c>
      <c r="C1365" s="139" t="s">
        <v>66</v>
      </c>
      <c r="D1365" s="139">
        <v>1132390</v>
      </c>
      <c r="E1365" s="143" t="s">
        <v>501</v>
      </c>
      <c r="F1365" s="143">
        <v>6470</v>
      </c>
      <c r="G1365" s="139" t="s">
        <v>1174</v>
      </c>
      <c r="H1365" s="139" t="s">
        <v>1047</v>
      </c>
      <c r="I1365" s="142" t="s">
        <v>75</v>
      </c>
      <c r="J1365" s="203" t="str">
        <f>+_xlfn.XLOOKUP(Tabla1[[#This Row],[COD. COLABORADOR]],'[1]Reg_PJ_IP (Bruto)'!$A:$A,'[1]Reg_PJ_IP (Bruto)'!$BL:$BL)</f>
        <v>ACREDITADA</v>
      </c>
    </row>
    <row r="1366" spans="1:10" x14ac:dyDescent="0.3">
      <c r="A1366" s="123" t="s">
        <v>77</v>
      </c>
      <c r="B1366" s="124">
        <v>44774</v>
      </c>
      <c r="C1366" s="139" t="s">
        <v>66</v>
      </c>
      <c r="D1366" s="139">
        <v>1132427</v>
      </c>
      <c r="E1366" s="143" t="s">
        <v>503</v>
      </c>
      <c r="F1366" s="143">
        <v>6902</v>
      </c>
      <c r="G1366" s="139" t="s">
        <v>1431</v>
      </c>
      <c r="H1366" s="139" t="s">
        <v>1047</v>
      </c>
      <c r="I1366" s="142" t="s">
        <v>75</v>
      </c>
      <c r="J1366" s="203" t="str">
        <f>+_xlfn.XLOOKUP(Tabla1[[#This Row],[COD. COLABORADOR]],'[1]Reg_PJ_IP (Bruto)'!$A:$A,'[1]Reg_PJ_IP (Bruto)'!$BL:$BL)</f>
        <v>ACREDITADA</v>
      </c>
    </row>
    <row r="1367" spans="1:10" x14ac:dyDescent="0.3">
      <c r="A1367" s="123" t="s">
        <v>77</v>
      </c>
      <c r="B1367" s="126">
        <v>44774</v>
      </c>
      <c r="C1367" s="139" t="s">
        <v>66</v>
      </c>
      <c r="D1367" s="139">
        <v>1132459</v>
      </c>
      <c r="E1367" s="139" t="s">
        <v>500</v>
      </c>
      <c r="F1367" s="139">
        <v>2150</v>
      </c>
      <c r="G1367" s="139" t="s">
        <v>1171</v>
      </c>
      <c r="H1367" s="139" t="s">
        <v>1055</v>
      </c>
      <c r="I1367" s="142" t="s">
        <v>75</v>
      </c>
      <c r="J1367" s="203" t="str">
        <f>+_xlfn.XLOOKUP(Tabla1[[#This Row],[COD. COLABORADOR]],'[1]Reg_PJ_IP (Bruto)'!$A:$A,'[1]Reg_PJ_IP (Bruto)'!$BL:$BL)</f>
        <v>ACREDITADA</v>
      </c>
    </row>
    <row r="1368" spans="1:10" x14ac:dyDescent="0.3">
      <c r="A1368" s="123" t="s">
        <v>77</v>
      </c>
      <c r="B1368" s="124">
        <v>44774</v>
      </c>
      <c r="C1368" s="139" t="s">
        <v>66</v>
      </c>
      <c r="D1368" s="139">
        <v>1132474</v>
      </c>
      <c r="E1368" s="143" t="s">
        <v>502</v>
      </c>
      <c r="F1368" s="143">
        <v>6470</v>
      </c>
      <c r="G1368" s="139" t="s">
        <v>1174</v>
      </c>
      <c r="H1368" s="139" t="s">
        <v>1045</v>
      </c>
      <c r="I1368" s="142" t="s">
        <v>75</v>
      </c>
      <c r="J1368" s="203" t="str">
        <f>+_xlfn.XLOOKUP(Tabla1[[#This Row],[COD. COLABORADOR]],'[1]Reg_PJ_IP (Bruto)'!$A:$A,'[1]Reg_PJ_IP (Bruto)'!$BL:$BL)</f>
        <v>ACREDITADA</v>
      </c>
    </row>
    <row r="1369" spans="1:10" x14ac:dyDescent="0.3">
      <c r="A1369" s="123" t="s">
        <v>77</v>
      </c>
      <c r="B1369" s="124">
        <v>44774</v>
      </c>
      <c r="C1369" s="139" t="s">
        <v>66</v>
      </c>
      <c r="D1369" s="139">
        <v>1132578</v>
      </c>
      <c r="E1369" s="143" t="s">
        <v>505</v>
      </c>
      <c r="F1369" s="143">
        <v>1450</v>
      </c>
      <c r="G1369" s="139" t="s">
        <v>506</v>
      </c>
      <c r="H1369" s="139" t="s">
        <v>1046</v>
      </c>
      <c r="I1369" s="142" t="s">
        <v>75</v>
      </c>
      <c r="J1369" s="203" t="str">
        <f>+_xlfn.XLOOKUP(Tabla1[[#This Row],[COD. COLABORADOR]],'[1]Reg_PJ_IP (Bruto)'!$A:$A,'[1]Reg_PJ_IP (Bruto)'!$BL:$BL)</f>
        <v>ACREDITADA</v>
      </c>
    </row>
    <row r="1370" spans="1:10" x14ac:dyDescent="0.3">
      <c r="A1370" s="123" t="s">
        <v>77</v>
      </c>
      <c r="B1370" s="126">
        <v>44774</v>
      </c>
      <c r="C1370" s="139" t="s">
        <v>66</v>
      </c>
      <c r="D1370" s="139">
        <v>1132348</v>
      </c>
      <c r="E1370" s="139" t="s">
        <v>1537</v>
      </c>
      <c r="F1370" s="139">
        <v>7039</v>
      </c>
      <c r="G1370" s="139" t="s">
        <v>1538</v>
      </c>
      <c r="H1370" s="139" t="s">
        <v>1046</v>
      </c>
      <c r="I1370" s="142" t="s">
        <v>75</v>
      </c>
      <c r="J1370" s="203" t="str">
        <f>+_xlfn.XLOOKUP(Tabla1[[#This Row],[COD. COLABORADOR]],'[1]Reg_PJ_IP (Bruto)'!$A:$A,'[1]Reg_PJ_IP (Bruto)'!$BL:$BL)</f>
        <v>ACREDITADA</v>
      </c>
    </row>
    <row r="1371" spans="1:10" x14ac:dyDescent="0.3">
      <c r="A1371" s="123" t="s">
        <v>77</v>
      </c>
      <c r="B1371" s="126">
        <v>44774</v>
      </c>
      <c r="C1371" s="139" t="s">
        <v>66</v>
      </c>
      <c r="D1371" s="139">
        <v>1131974</v>
      </c>
      <c r="E1371" s="143" t="s">
        <v>508</v>
      </c>
      <c r="F1371" s="139">
        <v>6570</v>
      </c>
      <c r="G1371" s="139" t="s">
        <v>1445</v>
      </c>
      <c r="H1371" s="139" t="s">
        <v>1053</v>
      </c>
      <c r="I1371" s="142" t="s">
        <v>75</v>
      </c>
      <c r="J1371" s="203" t="str">
        <f>+_xlfn.XLOOKUP(Tabla1[[#This Row],[COD. COLABORADOR]],'[1]Reg_PJ_IP (Bruto)'!$A:$A,'[1]Reg_PJ_IP (Bruto)'!$BL:$BL)</f>
        <v>ACREDITADA</v>
      </c>
    </row>
    <row r="1372" spans="1:10" x14ac:dyDescent="0.3">
      <c r="A1372" s="123" t="s">
        <v>77</v>
      </c>
      <c r="B1372" s="137">
        <v>44774</v>
      </c>
      <c r="C1372" s="139" t="s">
        <v>66</v>
      </c>
      <c r="D1372" s="145">
        <v>1132488</v>
      </c>
      <c r="E1372" s="145" t="s">
        <v>517</v>
      </c>
      <c r="F1372" s="145">
        <v>1800</v>
      </c>
      <c r="G1372" s="145" t="s">
        <v>1178</v>
      </c>
      <c r="H1372" s="145" t="s">
        <v>1051</v>
      </c>
      <c r="I1372" s="142" t="s">
        <v>75</v>
      </c>
      <c r="J1372" s="203" t="str">
        <f>+_xlfn.XLOOKUP(Tabla1[[#This Row],[COD. COLABORADOR]],'[1]Reg_PJ_IP (Bruto)'!$A:$A,'[1]Reg_PJ_IP (Bruto)'!$BL:$BL)</f>
        <v>ACREDITADA</v>
      </c>
    </row>
    <row r="1373" spans="1:10" x14ac:dyDescent="0.3">
      <c r="A1373" s="123" t="s">
        <v>77</v>
      </c>
      <c r="B1373" s="126">
        <v>44774</v>
      </c>
      <c r="C1373" s="139" t="s">
        <v>66</v>
      </c>
      <c r="D1373" s="139">
        <v>1132405</v>
      </c>
      <c r="E1373" s="139" t="s">
        <v>520</v>
      </c>
      <c r="F1373" s="143">
        <v>6570</v>
      </c>
      <c r="G1373" s="139" t="s">
        <v>1445</v>
      </c>
      <c r="H1373" s="139" t="s">
        <v>1050</v>
      </c>
      <c r="I1373" s="142" t="s">
        <v>75</v>
      </c>
      <c r="J1373" s="203" t="str">
        <f>+_xlfn.XLOOKUP(Tabla1[[#This Row],[COD. COLABORADOR]],'[1]Reg_PJ_IP (Bruto)'!$A:$A,'[1]Reg_PJ_IP (Bruto)'!$BL:$BL)</f>
        <v>ACREDITADA</v>
      </c>
    </row>
    <row r="1374" spans="1:10" x14ac:dyDescent="0.3">
      <c r="A1374" s="123" t="s">
        <v>77</v>
      </c>
      <c r="B1374" s="126">
        <v>44774</v>
      </c>
      <c r="C1374" s="139" t="s">
        <v>66</v>
      </c>
      <c r="D1374" s="139">
        <v>1132518</v>
      </c>
      <c r="E1374" s="143" t="s">
        <v>526</v>
      </c>
      <c r="F1374" s="139">
        <v>6570</v>
      </c>
      <c r="G1374" s="139" t="s">
        <v>1445</v>
      </c>
      <c r="H1374" s="139" t="s">
        <v>1052</v>
      </c>
      <c r="I1374" s="142" t="s">
        <v>75</v>
      </c>
      <c r="J1374" s="203" t="str">
        <f>+_xlfn.XLOOKUP(Tabla1[[#This Row],[COD. COLABORADOR]],'[1]Reg_PJ_IP (Bruto)'!$A:$A,'[1]Reg_PJ_IP (Bruto)'!$BL:$BL)</f>
        <v>ACREDITADA</v>
      </c>
    </row>
    <row r="1375" spans="1:10" x14ac:dyDescent="0.3">
      <c r="A1375" s="123" t="s">
        <v>77</v>
      </c>
      <c r="B1375" s="126">
        <v>44774</v>
      </c>
      <c r="C1375" s="139" t="s">
        <v>66</v>
      </c>
      <c r="D1375" s="139">
        <v>1132371</v>
      </c>
      <c r="E1375" s="139" t="s">
        <v>527</v>
      </c>
      <c r="F1375" s="143">
        <v>1800</v>
      </c>
      <c r="G1375" s="139" t="s">
        <v>1178</v>
      </c>
      <c r="H1375" s="139" t="s">
        <v>1049</v>
      </c>
      <c r="I1375" s="142" t="s">
        <v>75</v>
      </c>
      <c r="J1375" s="203" t="str">
        <f>+_xlfn.XLOOKUP(Tabla1[[#This Row],[COD. COLABORADOR]],'[1]Reg_PJ_IP (Bruto)'!$A:$A,'[1]Reg_PJ_IP (Bruto)'!$BL:$BL)</f>
        <v>ACREDITADA</v>
      </c>
    </row>
    <row r="1376" spans="1:10" x14ac:dyDescent="0.3">
      <c r="A1376" s="123" t="s">
        <v>77</v>
      </c>
      <c r="B1376" s="126">
        <v>44774</v>
      </c>
      <c r="C1376" s="139" t="s">
        <v>66</v>
      </c>
      <c r="D1376" s="139">
        <v>1131896</v>
      </c>
      <c r="E1376" s="143" t="s">
        <v>528</v>
      </c>
      <c r="F1376" s="139">
        <v>7510</v>
      </c>
      <c r="G1376" s="154" t="s">
        <v>1223</v>
      </c>
      <c r="H1376" s="139" t="s">
        <v>1056</v>
      </c>
      <c r="I1376" s="142" t="s">
        <v>75</v>
      </c>
      <c r="J1376" s="203" t="str">
        <f>+_xlfn.XLOOKUP(Tabla1[[#This Row],[COD. COLABORADOR]],'[1]Reg_PJ_IP (Bruto)'!$A:$A,'[1]Reg_PJ_IP (Bruto)'!$BL:$BL)</f>
        <v>ACREDITADA</v>
      </c>
    </row>
    <row r="1377" spans="1:10" x14ac:dyDescent="0.3">
      <c r="A1377" s="123" t="s">
        <v>77</v>
      </c>
      <c r="B1377" s="124">
        <v>44774</v>
      </c>
      <c r="C1377" s="139" t="s">
        <v>66</v>
      </c>
      <c r="D1377" s="139">
        <v>1132500</v>
      </c>
      <c r="E1377" s="143" t="s">
        <v>679</v>
      </c>
      <c r="F1377" s="143">
        <v>7369</v>
      </c>
      <c r="G1377" s="139" t="s">
        <v>1284</v>
      </c>
      <c r="H1377" s="139" t="s">
        <v>1070</v>
      </c>
      <c r="I1377" s="142" t="s">
        <v>74</v>
      </c>
      <c r="J1377" s="203" t="str">
        <f>+_xlfn.XLOOKUP(Tabla1[[#This Row],[COD. COLABORADOR]],'[1]Reg_PJ_IP (Bruto)'!$A:$A,'[1]Reg_PJ_IP (Bruto)'!$BL:$BL)</f>
        <v>ACREDITADA</v>
      </c>
    </row>
    <row r="1378" spans="1:10" x14ac:dyDescent="0.3">
      <c r="A1378" s="123" t="s">
        <v>77</v>
      </c>
      <c r="B1378" s="126">
        <v>44774</v>
      </c>
      <c r="C1378" s="139" t="s">
        <v>66</v>
      </c>
      <c r="D1378" s="139">
        <v>1132461</v>
      </c>
      <c r="E1378" s="143" t="s">
        <v>537</v>
      </c>
      <c r="F1378" s="139">
        <v>7037</v>
      </c>
      <c r="G1378" s="140" t="s">
        <v>538</v>
      </c>
      <c r="H1378" s="139" t="s">
        <v>1045</v>
      </c>
      <c r="I1378" s="142" t="s">
        <v>75</v>
      </c>
      <c r="J1378" s="203" t="str">
        <f>+_xlfn.XLOOKUP(Tabla1[[#This Row],[COD. COLABORADOR]],'[1]Reg_PJ_IP (Bruto)'!$A:$A,'[1]Reg_PJ_IP (Bruto)'!$BL:$BL)</f>
        <v>ACREDITADA</v>
      </c>
    </row>
    <row r="1379" spans="1:10" x14ac:dyDescent="0.3">
      <c r="A1379" s="123" t="s">
        <v>77</v>
      </c>
      <c r="B1379" s="126">
        <v>44774</v>
      </c>
      <c r="C1379" s="139" t="s">
        <v>66</v>
      </c>
      <c r="D1379" s="139">
        <v>1132437</v>
      </c>
      <c r="E1379" s="139" t="s">
        <v>533</v>
      </c>
      <c r="F1379" s="139">
        <v>6902</v>
      </c>
      <c r="G1379" s="139" t="s">
        <v>1431</v>
      </c>
      <c r="H1379" s="139" t="s">
        <v>1047</v>
      </c>
      <c r="I1379" s="142" t="s">
        <v>75</v>
      </c>
      <c r="J1379" s="203" t="str">
        <f>+_xlfn.XLOOKUP(Tabla1[[#This Row],[COD. COLABORADOR]],'[1]Reg_PJ_IP (Bruto)'!$A:$A,'[1]Reg_PJ_IP (Bruto)'!$BL:$BL)</f>
        <v>ACREDITADA</v>
      </c>
    </row>
    <row r="1380" spans="1:10" x14ac:dyDescent="0.3">
      <c r="A1380" s="123" t="s">
        <v>77</v>
      </c>
      <c r="B1380" s="124">
        <v>44774</v>
      </c>
      <c r="C1380" s="139" t="s">
        <v>66</v>
      </c>
      <c r="D1380" s="139">
        <v>1132401</v>
      </c>
      <c r="E1380" s="143" t="s">
        <v>509</v>
      </c>
      <c r="F1380" s="143">
        <v>2260</v>
      </c>
      <c r="G1380" s="139" t="s">
        <v>149</v>
      </c>
      <c r="H1380" s="139" t="s">
        <v>1047</v>
      </c>
      <c r="I1380" s="142" t="s">
        <v>75</v>
      </c>
      <c r="J1380" s="203" t="str">
        <f>+_xlfn.XLOOKUP(Tabla1[[#This Row],[COD. COLABORADOR]],'[1]Reg_PJ_IP (Bruto)'!$A:$A,'[1]Reg_PJ_IP (Bruto)'!$BL:$BL)</f>
        <v>ACREDITADA</v>
      </c>
    </row>
    <row r="1381" spans="1:10" x14ac:dyDescent="0.3">
      <c r="A1381" s="123" t="s">
        <v>77</v>
      </c>
      <c r="B1381" s="124">
        <v>44774</v>
      </c>
      <c r="C1381" s="139" t="s">
        <v>66</v>
      </c>
      <c r="D1381" s="139">
        <v>1132403</v>
      </c>
      <c r="E1381" s="143" t="s">
        <v>148</v>
      </c>
      <c r="F1381" s="143">
        <v>2260</v>
      </c>
      <c r="G1381" s="139" t="s">
        <v>149</v>
      </c>
      <c r="H1381" s="139" t="s">
        <v>1047</v>
      </c>
      <c r="I1381" s="142" t="s">
        <v>75</v>
      </c>
      <c r="J1381" s="203" t="str">
        <f>+_xlfn.XLOOKUP(Tabla1[[#This Row],[COD. COLABORADOR]],'[1]Reg_PJ_IP (Bruto)'!$A:$A,'[1]Reg_PJ_IP (Bruto)'!$BL:$BL)</f>
        <v>ACREDITADA</v>
      </c>
    </row>
    <row r="1382" spans="1:10" x14ac:dyDescent="0.3">
      <c r="A1382" s="123" t="s">
        <v>77</v>
      </c>
      <c r="B1382" s="126">
        <v>44774</v>
      </c>
      <c r="C1382" s="139" t="s">
        <v>66</v>
      </c>
      <c r="D1382" s="139">
        <v>1132392</v>
      </c>
      <c r="E1382" s="139" t="s">
        <v>512</v>
      </c>
      <c r="F1382" s="139">
        <v>6470</v>
      </c>
      <c r="G1382" s="139" t="s">
        <v>1174</v>
      </c>
      <c r="H1382" s="139" t="s">
        <v>1047</v>
      </c>
      <c r="I1382" s="142" t="s">
        <v>75</v>
      </c>
      <c r="J1382" s="203" t="str">
        <f>+_xlfn.XLOOKUP(Tabla1[[#This Row],[COD. COLABORADOR]],'[1]Reg_PJ_IP (Bruto)'!$A:$A,'[1]Reg_PJ_IP (Bruto)'!$BL:$BL)</f>
        <v>ACREDITADA</v>
      </c>
    </row>
    <row r="1383" spans="1:10" x14ac:dyDescent="0.3">
      <c r="A1383" s="123" t="s">
        <v>77</v>
      </c>
      <c r="B1383" s="126">
        <v>44774</v>
      </c>
      <c r="C1383" s="139" t="s">
        <v>66</v>
      </c>
      <c r="D1383" s="139">
        <v>1132394</v>
      </c>
      <c r="E1383" s="139" t="s">
        <v>536</v>
      </c>
      <c r="F1383" s="139">
        <v>6470</v>
      </c>
      <c r="G1383" s="139" t="s">
        <v>1174</v>
      </c>
      <c r="H1383" s="139" t="s">
        <v>1047</v>
      </c>
      <c r="I1383" s="142" t="s">
        <v>75</v>
      </c>
      <c r="J1383" s="203" t="str">
        <f>+_xlfn.XLOOKUP(Tabla1[[#This Row],[COD. COLABORADOR]],'[1]Reg_PJ_IP (Bruto)'!$A:$A,'[1]Reg_PJ_IP (Bruto)'!$BL:$BL)</f>
        <v>ACREDITADA</v>
      </c>
    </row>
    <row r="1384" spans="1:10" x14ac:dyDescent="0.3">
      <c r="A1384" s="123" t="s">
        <v>77</v>
      </c>
      <c r="B1384" s="126">
        <v>44774</v>
      </c>
      <c r="C1384" s="139" t="s">
        <v>66</v>
      </c>
      <c r="D1384" s="139">
        <v>1132431</v>
      </c>
      <c r="E1384" s="143" t="s">
        <v>495</v>
      </c>
      <c r="F1384" s="139">
        <v>6902</v>
      </c>
      <c r="G1384" s="139" t="s">
        <v>1431</v>
      </c>
      <c r="H1384" s="139" t="s">
        <v>1047</v>
      </c>
      <c r="I1384" s="142" t="s">
        <v>75</v>
      </c>
      <c r="J1384" s="203" t="str">
        <f>+_xlfn.XLOOKUP(Tabla1[[#This Row],[COD. COLABORADOR]],'[1]Reg_PJ_IP (Bruto)'!$A:$A,'[1]Reg_PJ_IP (Bruto)'!$BL:$BL)</f>
        <v>ACREDITADA</v>
      </c>
    </row>
    <row r="1385" spans="1:10" x14ac:dyDescent="0.3">
      <c r="A1385" s="123" t="s">
        <v>77</v>
      </c>
      <c r="B1385" s="126">
        <v>44774</v>
      </c>
      <c r="C1385" s="139" t="s">
        <v>66</v>
      </c>
      <c r="D1385" s="139">
        <v>1132435</v>
      </c>
      <c r="E1385" s="139" t="s">
        <v>1547</v>
      </c>
      <c r="F1385" s="139">
        <v>6902</v>
      </c>
      <c r="G1385" s="139" t="s">
        <v>1431</v>
      </c>
      <c r="H1385" s="139" t="s">
        <v>1047</v>
      </c>
      <c r="I1385" s="142" t="s">
        <v>75</v>
      </c>
      <c r="J1385" s="203" t="str">
        <f>+_xlfn.XLOOKUP(Tabla1[[#This Row],[COD. COLABORADOR]],'[1]Reg_PJ_IP (Bruto)'!$A:$A,'[1]Reg_PJ_IP (Bruto)'!$BL:$BL)</f>
        <v>ACREDITADA</v>
      </c>
    </row>
    <row r="1386" spans="1:10" x14ac:dyDescent="0.3">
      <c r="A1386" s="123" t="s">
        <v>77</v>
      </c>
      <c r="B1386" s="126">
        <v>44805</v>
      </c>
      <c r="C1386" s="139" t="s">
        <v>66</v>
      </c>
      <c r="D1386" s="140">
        <v>1132398</v>
      </c>
      <c r="E1386" s="181" t="s">
        <v>1282</v>
      </c>
      <c r="F1386" s="139">
        <v>6470</v>
      </c>
      <c r="G1386" s="139" t="s">
        <v>1174</v>
      </c>
      <c r="H1386" s="139" t="s">
        <v>1047</v>
      </c>
      <c r="I1386" s="142" t="s">
        <v>75</v>
      </c>
      <c r="J1386" s="203" t="str">
        <f>+_xlfn.XLOOKUP(Tabla1[[#This Row],[COD. COLABORADOR]],'[1]Reg_PJ_IP (Bruto)'!$A:$A,'[1]Reg_PJ_IP (Bruto)'!$BL:$BL)</f>
        <v>ACREDITADA</v>
      </c>
    </row>
    <row r="1387" spans="1:10" x14ac:dyDescent="0.3">
      <c r="A1387" s="123" t="s">
        <v>77</v>
      </c>
      <c r="B1387" s="126">
        <v>44805</v>
      </c>
      <c r="C1387" s="139" t="s">
        <v>66</v>
      </c>
      <c r="D1387" s="139">
        <v>1132572</v>
      </c>
      <c r="E1387" s="139" t="s">
        <v>523</v>
      </c>
      <c r="F1387" s="139">
        <v>7726</v>
      </c>
      <c r="G1387" s="139" t="s">
        <v>87</v>
      </c>
      <c r="H1387" s="139" t="s">
        <v>1057</v>
      </c>
      <c r="I1387" s="142" t="s">
        <v>75</v>
      </c>
      <c r="J1387" s="203" t="str">
        <f>+_xlfn.XLOOKUP(Tabla1[[#This Row],[COD. COLABORADOR]],'[1]Reg_PJ_IP (Bruto)'!$A:$A,'[1]Reg_PJ_IP (Bruto)'!$BL:$BL)</f>
        <v>ACREDITADA</v>
      </c>
    </row>
    <row r="1388" spans="1:10" x14ac:dyDescent="0.3">
      <c r="A1388" s="123" t="s">
        <v>77</v>
      </c>
      <c r="B1388" s="126">
        <v>44805</v>
      </c>
      <c r="C1388" s="139" t="s">
        <v>66</v>
      </c>
      <c r="D1388" s="139">
        <v>1132439</v>
      </c>
      <c r="E1388" s="139" t="s">
        <v>1543</v>
      </c>
      <c r="F1388" s="139">
        <v>6902</v>
      </c>
      <c r="G1388" s="139" t="s">
        <v>1431</v>
      </c>
      <c r="H1388" s="139" t="s">
        <v>1047</v>
      </c>
      <c r="I1388" s="142" t="s">
        <v>75</v>
      </c>
      <c r="J1388" s="203" t="str">
        <f>+_xlfn.XLOOKUP(Tabla1[[#This Row],[COD. COLABORADOR]],'[1]Reg_PJ_IP (Bruto)'!$A:$A,'[1]Reg_PJ_IP (Bruto)'!$BL:$BL)</f>
        <v>ACREDITADA</v>
      </c>
    </row>
    <row r="1389" spans="1:10" x14ac:dyDescent="0.3">
      <c r="A1389" s="125" t="s">
        <v>77</v>
      </c>
      <c r="B1389" s="124">
        <v>44805</v>
      </c>
      <c r="C1389" s="139" t="s">
        <v>66</v>
      </c>
      <c r="D1389" s="139">
        <v>1132443</v>
      </c>
      <c r="E1389" s="143" t="s">
        <v>539</v>
      </c>
      <c r="F1389" s="143">
        <v>6902</v>
      </c>
      <c r="G1389" s="139" t="s">
        <v>1431</v>
      </c>
      <c r="H1389" s="139" t="s">
        <v>1047</v>
      </c>
      <c r="I1389" s="142" t="s">
        <v>75</v>
      </c>
      <c r="J1389" s="203" t="str">
        <f>+_xlfn.XLOOKUP(Tabla1[[#This Row],[COD. COLABORADOR]],'[1]Reg_PJ_IP (Bruto)'!$A:$A,'[1]Reg_PJ_IP (Bruto)'!$BL:$BL)</f>
        <v>ACREDITADA</v>
      </c>
    </row>
    <row r="1390" spans="1:10" x14ac:dyDescent="0.3">
      <c r="A1390" s="125" t="s">
        <v>77</v>
      </c>
      <c r="B1390" s="124">
        <v>44805</v>
      </c>
      <c r="C1390" s="139" t="s">
        <v>66</v>
      </c>
      <c r="D1390" s="139">
        <v>1132353</v>
      </c>
      <c r="E1390" s="143" t="s">
        <v>511</v>
      </c>
      <c r="F1390" s="143">
        <v>6902</v>
      </c>
      <c r="G1390" s="139" t="s">
        <v>1431</v>
      </c>
      <c r="H1390" s="139" t="s">
        <v>1047</v>
      </c>
      <c r="I1390" s="142" t="s">
        <v>75</v>
      </c>
      <c r="J1390" s="203" t="str">
        <f>+_xlfn.XLOOKUP(Tabla1[[#This Row],[COD. COLABORADOR]],'[1]Reg_PJ_IP (Bruto)'!$A:$A,'[1]Reg_PJ_IP (Bruto)'!$BL:$BL)</f>
        <v>ACREDITADA</v>
      </c>
    </row>
    <row r="1391" spans="1:10" x14ac:dyDescent="0.3">
      <c r="A1391" s="125" t="s">
        <v>77</v>
      </c>
      <c r="B1391" s="124">
        <v>44835</v>
      </c>
      <c r="C1391" s="139" t="s">
        <v>66</v>
      </c>
      <c r="D1391" s="140">
        <v>1132533</v>
      </c>
      <c r="E1391" s="141" t="s">
        <v>155</v>
      </c>
      <c r="F1391" s="141">
        <v>7627</v>
      </c>
      <c r="G1391" s="140" t="s">
        <v>1269</v>
      </c>
      <c r="H1391" s="139" t="s">
        <v>1045</v>
      </c>
      <c r="I1391" s="142" t="s">
        <v>74</v>
      </c>
      <c r="J1391" s="203" t="str">
        <f>+_xlfn.XLOOKUP(Tabla1[[#This Row],[COD. COLABORADOR]],'[1]Reg_PJ_IP (Bruto)'!$A:$A,'[1]Reg_PJ_IP (Bruto)'!$BL:$BL)</f>
        <v>ACREDITADA</v>
      </c>
    </row>
    <row r="1392" spans="1:10" x14ac:dyDescent="0.3">
      <c r="A1392" s="123" t="s">
        <v>77</v>
      </c>
      <c r="B1392" s="126">
        <v>44835</v>
      </c>
      <c r="C1392" s="139" t="s">
        <v>66</v>
      </c>
      <c r="D1392" s="140">
        <v>1132593</v>
      </c>
      <c r="E1392" s="141" t="s">
        <v>1281</v>
      </c>
      <c r="F1392" s="140">
        <v>6470</v>
      </c>
      <c r="G1392" s="140" t="s">
        <v>1174</v>
      </c>
      <c r="H1392" s="139" t="s">
        <v>1047</v>
      </c>
      <c r="I1392" s="142" t="s">
        <v>75</v>
      </c>
      <c r="J1392" s="203" t="str">
        <f>+_xlfn.XLOOKUP(Tabla1[[#This Row],[COD. COLABORADOR]],'[1]Reg_PJ_IP (Bruto)'!$A:$A,'[1]Reg_PJ_IP (Bruto)'!$BL:$BL)</f>
        <v>ACREDITADA</v>
      </c>
    </row>
    <row r="1393" spans="1:10" x14ac:dyDescent="0.3">
      <c r="A1393" s="123" t="s">
        <v>77</v>
      </c>
      <c r="B1393" s="126">
        <v>44835</v>
      </c>
      <c r="C1393" s="139" t="s">
        <v>66</v>
      </c>
      <c r="D1393" s="140">
        <v>1132602</v>
      </c>
      <c r="E1393" s="141" t="s">
        <v>1544</v>
      </c>
      <c r="F1393" s="140">
        <v>6935</v>
      </c>
      <c r="G1393" s="140" t="s">
        <v>1545</v>
      </c>
      <c r="H1393" s="139" t="s">
        <v>1044</v>
      </c>
      <c r="I1393" s="142" t="s">
        <v>75</v>
      </c>
      <c r="J1393" s="203" t="str">
        <f>+_xlfn.XLOOKUP(Tabla1[[#This Row],[COD. COLABORADOR]],'[1]Reg_PJ_IP (Bruto)'!$A:$A,'[1]Reg_PJ_IP (Bruto)'!$BL:$BL)</f>
        <v>ACREDITADA</v>
      </c>
    </row>
    <row r="1394" spans="1:10" x14ac:dyDescent="0.3">
      <c r="A1394" s="123" t="s">
        <v>77</v>
      </c>
      <c r="B1394" s="126">
        <v>44835</v>
      </c>
      <c r="C1394" s="139" t="s">
        <v>66</v>
      </c>
      <c r="D1394" s="140">
        <v>1132339</v>
      </c>
      <c r="E1394" s="141" t="s">
        <v>518</v>
      </c>
      <c r="F1394" s="141">
        <v>7031</v>
      </c>
      <c r="G1394" s="141" t="s">
        <v>519</v>
      </c>
      <c r="H1394" s="139" t="s">
        <v>1044</v>
      </c>
      <c r="I1394" s="142" t="s">
        <v>75</v>
      </c>
      <c r="J1394" s="203" t="str">
        <f>+_xlfn.XLOOKUP(Tabla1[[#This Row],[COD. COLABORADOR]],'[1]Reg_PJ_IP (Bruto)'!$A:$A,'[1]Reg_PJ_IP (Bruto)'!$BL:$BL)</f>
        <v>ACREDITADA</v>
      </c>
    </row>
    <row r="1395" spans="1:10" x14ac:dyDescent="0.3">
      <c r="A1395" s="123" t="s">
        <v>77</v>
      </c>
      <c r="B1395" s="126">
        <v>44835</v>
      </c>
      <c r="C1395" s="139" t="s">
        <v>66</v>
      </c>
      <c r="D1395" s="140">
        <v>1132662</v>
      </c>
      <c r="E1395" s="141" t="s">
        <v>486</v>
      </c>
      <c r="F1395" s="140">
        <v>4425</v>
      </c>
      <c r="G1395" s="140" t="s">
        <v>1276</v>
      </c>
      <c r="H1395" s="139" t="s">
        <v>1048</v>
      </c>
      <c r="I1395" s="142" t="s">
        <v>75</v>
      </c>
      <c r="J1395" s="203" t="str">
        <f>+_xlfn.XLOOKUP(Tabla1[[#This Row],[COD. COLABORADOR]],'[1]Reg_PJ_IP (Bruto)'!$A:$A,'[1]Reg_PJ_IP (Bruto)'!$BL:$BL)</f>
        <v>ACREDITADA</v>
      </c>
    </row>
    <row r="1396" spans="1:10" x14ac:dyDescent="0.3">
      <c r="A1396" s="123" t="s">
        <v>77</v>
      </c>
      <c r="B1396" s="124">
        <v>44835</v>
      </c>
      <c r="C1396" s="139" t="s">
        <v>66</v>
      </c>
      <c r="D1396" s="140">
        <v>1132316</v>
      </c>
      <c r="E1396" s="141" t="s">
        <v>199</v>
      </c>
      <c r="F1396" s="141">
        <v>4425</v>
      </c>
      <c r="G1396" s="140" t="s">
        <v>1276</v>
      </c>
      <c r="H1396" s="139" t="s">
        <v>1046</v>
      </c>
      <c r="I1396" s="142" t="s">
        <v>75</v>
      </c>
      <c r="J1396" s="203" t="str">
        <f>+_xlfn.XLOOKUP(Tabla1[[#This Row],[COD. COLABORADOR]],'[1]Reg_PJ_IP (Bruto)'!$A:$A,'[1]Reg_PJ_IP (Bruto)'!$BL:$BL)</f>
        <v>ACREDITADA</v>
      </c>
    </row>
    <row r="1397" spans="1:10" x14ac:dyDescent="0.3">
      <c r="A1397" s="125" t="s">
        <v>77</v>
      </c>
      <c r="B1397" s="124">
        <v>44835</v>
      </c>
      <c r="C1397" s="139" t="s">
        <v>66</v>
      </c>
      <c r="D1397" s="140">
        <v>1132314</v>
      </c>
      <c r="E1397" s="141" t="s">
        <v>492</v>
      </c>
      <c r="F1397" s="141">
        <v>7379</v>
      </c>
      <c r="G1397" s="140" t="s">
        <v>132</v>
      </c>
      <c r="H1397" s="139" t="s">
        <v>1046</v>
      </c>
      <c r="I1397" s="142" t="s">
        <v>75</v>
      </c>
      <c r="J1397" s="203" t="str">
        <f>+_xlfn.XLOOKUP(Tabla1[[#This Row],[COD. COLABORADOR]],'[1]Reg_PJ_IP (Bruto)'!$A:$A,'[1]Reg_PJ_IP (Bruto)'!$BL:$BL)</f>
        <v>ACREDITADA</v>
      </c>
    </row>
    <row r="1398" spans="1:10" x14ac:dyDescent="0.3">
      <c r="A1398" s="123" t="s">
        <v>77</v>
      </c>
      <c r="B1398" s="124">
        <v>44835</v>
      </c>
      <c r="C1398" s="139" t="s">
        <v>66</v>
      </c>
      <c r="D1398" s="140">
        <v>1132433</v>
      </c>
      <c r="E1398" s="143" t="s">
        <v>489</v>
      </c>
      <c r="F1398" s="141">
        <v>6902</v>
      </c>
      <c r="G1398" s="140" t="s">
        <v>1431</v>
      </c>
      <c r="H1398" s="139" t="s">
        <v>1047</v>
      </c>
      <c r="I1398" s="142" t="s">
        <v>75</v>
      </c>
      <c r="J1398" s="203" t="str">
        <f>+_xlfn.XLOOKUP(Tabla1[[#This Row],[COD. COLABORADOR]],'[1]Reg_PJ_IP (Bruto)'!$A:$A,'[1]Reg_PJ_IP (Bruto)'!$BL:$BL)</f>
        <v>ACREDITADA</v>
      </c>
    </row>
    <row r="1399" spans="1:10" x14ac:dyDescent="0.3">
      <c r="A1399" s="123" t="s">
        <v>77</v>
      </c>
      <c r="B1399" s="126">
        <v>44835</v>
      </c>
      <c r="C1399" s="139" t="s">
        <v>66</v>
      </c>
      <c r="D1399" s="140">
        <v>1131974</v>
      </c>
      <c r="E1399" s="140" t="s">
        <v>508</v>
      </c>
      <c r="F1399" s="141">
        <v>6570</v>
      </c>
      <c r="G1399" s="140" t="s">
        <v>1445</v>
      </c>
      <c r="H1399" s="139" t="s">
        <v>1053</v>
      </c>
      <c r="I1399" s="142" t="s">
        <v>75</v>
      </c>
      <c r="J1399" s="203" t="str">
        <f>+_xlfn.XLOOKUP(Tabla1[[#This Row],[COD. COLABORADOR]],'[1]Reg_PJ_IP (Bruto)'!$A:$A,'[1]Reg_PJ_IP (Bruto)'!$BL:$BL)</f>
        <v>ACREDITADA</v>
      </c>
    </row>
    <row r="1400" spans="1:10" x14ac:dyDescent="0.3">
      <c r="A1400" s="123" t="s">
        <v>77</v>
      </c>
      <c r="B1400" s="126">
        <v>44835</v>
      </c>
      <c r="C1400" s="139" t="s">
        <v>66</v>
      </c>
      <c r="D1400" s="140">
        <v>1132607</v>
      </c>
      <c r="E1400" s="141" t="s">
        <v>484</v>
      </c>
      <c r="F1400" s="140">
        <v>7452</v>
      </c>
      <c r="G1400" s="140" t="s">
        <v>485</v>
      </c>
      <c r="H1400" s="139" t="s">
        <v>1044</v>
      </c>
      <c r="I1400" s="142" t="s">
        <v>75</v>
      </c>
      <c r="J1400" s="203" t="str">
        <f>+_xlfn.XLOOKUP(Tabla1[[#This Row],[COD. COLABORADOR]],'[1]Reg_PJ_IP (Bruto)'!$A:$A,'[1]Reg_PJ_IP (Bruto)'!$BL:$BL)</f>
        <v>ACREDITADA</v>
      </c>
    </row>
    <row r="1401" spans="1:10" x14ac:dyDescent="0.3">
      <c r="A1401" s="123" t="s">
        <v>77</v>
      </c>
      <c r="B1401" s="124">
        <v>44866</v>
      </c>
      <c r="C1401" s="139" t="s">
        <v>66</v>
      </c>
      <c r="D1401" s="140">
        <v>1132312</v>
      </c>
      <c r="E1401" s="141" t="s">
        <v>494</v>
      </c>
      <c r="F1401" s="141">
        <v>7379</v>
      </c>
      <c r="G1401" s="140" t="s">
        <v>132</v>
      </c>
      <c r="H1401" s="139" t="s">
        <v>1046</v>
      </c>
      <c r="I1401" s="142" t="s">
        <v>75</v>
      </c>
      <c r="J1401" s="203" t="str">
        <f>+_xlfn.XLOOKUP(Tabla1[[#This Row],[COD. COLABORADOR]],'[1]Reg_PJ_IP (Bruto)'!$A:$A,'[1]Reg_PJ_IP (Bruto)'!$BL:$BL)</f>
        <v>ACREDITADA</v>
      </c>
    </row>
    <row r="1402" spans="1:10" x14ac:dyDescent="0.3">
      <c r="A1402" s="123" t="s">
        <v>77</v>
      </c>
      <c r="B1402" s="124">
        <v>44866</v>
      </c>
      <c r="C1402" s="139" t="s">
        <v>66</v>
      </c>
      <c r="D1402" s="140">
        <v>1132390</v>
      </c>
      <c r="E1402" s="141" t="s">
        <v>501</v>
      </c>
      <c r="F1402" s="141">
        <v>6470</v>
      </c>
      <c r="G1402" s="140" t="s">
        <v>1174</v>
      </c>
      <c r="H1402" s="139" t="s">
        <v>1047</v>
      </c>
      <c r="I1402" s="142" t="s">
        <v>75</v>
      </c>
      <c r="J1402" s="203" t="str">
        <f>+_xlfn.XLOOKUP(Tabla1[[#This Row],[COD. COLABORADOR]],'[1]Reg_PJ_IP (Bruto)'!$A:$A,'[1]Reg_PJ_IP (Bruto)'!$BL:$BL)</f>
        <v>ACREDITADA</v>
      </c>
    </row>
    <row r="1403" spans="1:10" x14ac:dyDescent="0.3">
      <c r="A1403" s="123" t="s">
        <v>77</v>
      </c>
      <c r="B1403" s="126">
        <v>44866</v>
      </c>
      <c r="C1403" s="139" t="s">
        <v>66</v>
      </c>
      <c r="D1403" s="140">
        <v>1132589</v>
      </c>
      <c r="E1403" s="140" t="s">
        <v>514</v>
      </c>
      <c r="F1403" s="141">
        <v>6570</v>
      </c>
      <c r="G1403" s="140" t="s">
        <v>1445</v>
      </c>
      <c r="H1403" s="139" t="s">
        <v>1047</v>
      </c>
      <c r="I1403" s="142" t="s">
        <v>75</v>
      </c>
      <c r="J1403" s="203" t="str">
        <f>+_xlfn.XLOOKUP(Tabla1[[#This Row],[COD. COLABORADOR]],'[1]Reg_PJ_IP (Bruto)'!$A:$A,'[1]Reg_PJ_IP (Bruto)'!$BL:$BL)</f>
        <v>ACREDITADA</v>
      </c>
    </row>
    <row r="1404" spans="1:10" x14ac:dyDescent="0.3">
      <c r="A1404" s="123" t="s">
        <v>77</v>
      </c>
      <c r="B1404" s="126">
        <v>44866</v>
      </c>
      <c r="C1404" s="139" t="s">
        <v>66</v>
      </c>
      <c r="D1404" s="140">
        <v>1132208</v>
      </c>
      <c r="E1404" s="139" t="s">
        <v>973</v>
      </c>
      <c r="F1404" s="140">
        <v>7670</v>
      </c>
      <c r="G1404" s="140" t="s">
        <v>154</v>
      </c>
      <c r="H1404" s="139" t="s">
        <v>1044</v>
      </c>
      <c r="I1404" s="142" t="s">
        <v>75</v>
      </c>
      <c r="J1404" s="203" t="str">
        <f>+_xlfn.XLOOKUP(Tabla1[[#This Row],[COD. COLABORADOR]],'[1]Reg_PJ_IP (Bruto)'!$A:$A,'[1]Reg_PJ_IP (Bruto)'!$BL:$BL)</f>
        <v>ACREDITADA</v>
      </c>
    </row>
    <row r="1405" spans="1:10" x14ac:dyDescent="0.3">
      <c r="A1405" s="125" t="s">
        <v>77</v>
      </c>
      <c r="B1405" s="124">
        <v>44866</v>
      </c>
      <c r="C1405" s="139" t="s">
        <v>66</v>
      </c>
      <c r="D1405" s="140">
        <v>1132396</v>
      </c>
      <c r="E1405" s="143" t="s">
        <v>1277</v>
      </c>
      <c r="F1405" s="141">
        <v>6470</v>
      </c>
      <c r="G1405" s="140" t="s">
        <v>1174</v>
      </c>
      <c r="H1405" s="139" t="s">
        <v>1047</v>
      </c>
      <c r="I1405" s="142" t="s">
        <v>75</v>
      </c>
      <c r="J1405" s="203" t="str">
        <f>+_xlfn.XLOOKUP(Tabla1[[#This Row],[COD. COLABORADOR]],'[1]Reg_PJ_IP (Bruto)'!$A:$A,'[1]Reg_PJ_IP (Bruto)'!$BL:$BL)</f>
        <v>ACREDITADA</v>
      </c>
    </row>
    <row r="1406" spans="1:10" x14ac:dyDescent="0.3">
      <c r="A1406" s="123" t="s">
        <v>77</v>
      </c>
      <c r="B1406" s="126">
        <v>44866</v>
      </c>
      <c r="C1406" s="139" t="s">
        <v>66</v>
      </c>
      <c r="D1406" s="140">
        <v>1132429</v>
      </c>
      <c r="E1406" s="139" t="s">
        <v>513</v>
      </c>
      <c r="F1406" s="140">
        <v>6902</v>
      </c>
      <c r="G1406" s="140" t="s">
        <v>1431</v>
      </c>
      <c r="H1406" s="139" t="s">
        <v>1047</v>
      </c>
      <c r="I1406" s="142" t="s">
        <v>75</v>
      </c>
      <c r="J1406" s="203" t="str">
        <f>+_xlfn.XLOOKUP(Tabla1[[#This Row],[COD. COLABORADOR]],'[1]Reg_PJ_IP (Bruto)'!$A:$A,'[1]Reg_PJ_IP (Bruto)'!$BL:$BL)</f>
        <v>ACREDITADA</v>
      </c>
    </row>
    <row r="1407" spans="1:10" x14ac:dyDescent="0.3">
      <c r="A1407" s="123" t="s">
        <v>77</v>
      </c>
      <c r="B1407" s="124">
        <v>44866</v>
      </c>
      <c r="C1407" s="139" t="s">
        <v>66</v>
      </c>
      <c r="D1407" s="140">
        <v>1131994</v>
      </c>
      <c r="E1407" s="141" t="s">
        <v>521</v>
      </c>
      <c r="F1407" s="141">
        <v>7655</v>
      </c>
      <c r="G1407" s="140" t="s">
        <v>522</v>
      </c>
      <c r="H1407" s="139" t="s">
        <v>1044</v>
      </c>
      <c r="I1407" s="142" t="s">
        <v>75</v>
      </c>
      <c r="J1407" s="203" t="str">
        <f>+_xlfn.XLOOKUP(Tabla1[[#This Row],[COD. COLABORADOR]],'[1]Reg_PJ_IP (Bruto)'!$A:$A,'[1]Reg_PJ_IP (Bruto)'!$BL:$BL)</f>
        <v>ACREDITADA</v>
      </c>
    </row>
    <row r="1408" spans="1:10" x14ac:dyDescent="0.3">
      <c r="A1408" s="123" t="s">
        <v>77</v>
      </c>
      <c r="B1408" s="126">
        <v>44866</v>
      </c>
      <c r="C1408" s="139" t="s">
        <v>66</v>
      </c>
      <c r="D1408" s="140">
        <v>1132646</v>
      </c>
      <c r="E1408" s="141" t="s">
        <v>115</v>
      </c>
      <c r="F1408" s="140">
        <v>7765</v>
      </c>
      <c r="G1408" s="141" t="s">
        <v>116</v>
      </c>
      <c r="H1408" s="139" t="s">
        <v>1048</v>
      </c>
      <c r="I1408" s="142" t="s">
        <v>75</v>
      </c>
      <c r="J1408" s="203" t="str">
        <f>+_xlfn.XLOOKUP(Tabla1[[#This Row],[COD. COLABORADOR]],'[1]Reg_PJ_IP (Bruto)'!$A:$A,'[1]Reg_PJ_IP (Bruto)'!$BL:$BL)</f>
        <v>ACREDITADA</v>
      </c>
    </row>
    <row r="1409" spans="1:10" x14ac:dyDescent="0.3">
      <c r="A1409" s="123" t="s">
        <v>77</v>
      </c>
      <c r="B1409" s="124">
        <v>44866</v>
      </c>
      <c r="C1409" s="139" t="s">
        <v>66</v>
      </c>
      <c r="D1409" s="140">
        <v>1132441</v>
      </c>
      <c r="E1409" s="141" t="s">
        <v>530</v>
      </c>
      <c r="F1409" s="141">
        <v>6902</v>
      </c>
      <c r="G1409" s="140" t="s">
        <v>1431</v>
      </c>
      <c r="H1409" s="139" t="s">
        <v>1047</v>
      </c>
      <c r="I1409" s="142" t="s">
        <v>75</v>
      </c>
      <c r="J1409" s="203" t="str">
        <f>+_xlfn.XLOOKUP(Tabla1[[#This Row],[COD. COLABORADOR]],'[1]Reg_PJ_IP (Bruto)'!$A:$A,'[1]Reg_PJ_IP (Bruto)'!$BL:$BL)</f>
        <v>ACREDITADA</v>
      </c>
    </row>
    <row r="1410" spans="1:10" x14ac:dyDescent="0.3">
      <c r="A1410" s="123" t="s">
        <v>77</v>
      </c>
      <c r="B1410" s="124">
        <v>44866</v>
      </c>
      <c r="C1410" s="139" t="s">
        <v>66</v>
      </c>
      <c r="D1410" s="140">
        <v>1132269</v>
      </c>
      <c r="E1410" s="141" t="s">
        <v>152</v>
      </c>
      <c r="F1410" s="141">
        <v>7206</v>
      </c>
      <c r="G1410" s="140" t="s">
        <v>153</v>
      </c>
      <c r="H1410" s="139" t="s">
        <v>1075</v>
      </c>
      <c r="I1410" s="142" t="s">
        <v>75</v>
      </c>
      <c r="J1410" s="203" t="str">
        <f>+_xlfn.XLOOKUP(Tabla1[[#This Row],[COD. COLABORADOR]],'[1]Reg_PJ_IP (Bruto)'!$A:$A,'[1]Reg_PJ_IP (Bruto)'!$BL:$BL)</f>
        <v>ACREDITADA</v>
      </c>
    </row>
    <row r="1411" spans="1:10" x14ac:dyDescent="0.3">
      <c r="A1411" s="123" t="s">
        <v>77</v>
      </c>
      <c r="B1411" s="124">
        <v>44866</v>
      </c>
      <c r="C1411" s="139" t="s">
        <v>66</v>
      </c>
      <c r="D1411" s="140">
        <v>1132341</v>
      </c>
      <c r="E1411" s="141" t="s">
        <v>481</v>
      </c>
      <c r="F1411" s="141">
        <v>7620</v>
      </c>
      <c r="G1411" s="140" t="s">
        <v>1278</v>
      </c>
      <c r="H1411" s="139" t="s">
        <v>1046</v>
      </c>
      <c r="I1411" s="142" t="s">
        <v>75</v>
      </c>
      <c r="J1411" s="203" t="str">
        <f>+_xlfn.XLOOKUP(Tabla1[[#This Row],[COD. COLABORADOR]],'[1]Reg_PJ_IP (Bruto)'!$A:$A,'[1]Reg_PJ_IP (Bruto)'!$BL:$BL)</f>
        <v>ACREDITADA</v>
      </c>
    </row>
    <row r="1412" spans="1:10" x14ac:dyDescent="0.3">
      <c r="A1412" s="123" t="s">
        <v>77</v>
      </c>
      <c r="B1412" s="124">
        <v>44866</v>
      </c>
      <c r="C1412" s="139" t="s">
        <v>66</v>
      </c>
      <c r="D1412" s="140">
        <v>1132605</v>
      </c>
      <c r="E1412" s="141" t="s">
        <v>482</v>
      </c>
      <c r="F1412" s="141">
        <v>7620</v>
      </c>
      <c r="G1412" s="140" t="s">
        <v>1278</v>
      </c>
      <c r="H1412" s="139" t="s">
        <v>1044</v>
      </c>
      <c r="I1412" s="142" t="s">
        <v>75</v>
      </c>
      <c r="J1412" s="203" t="str">
        <f>+_xlfn.XLOOKUP(Tabla1[[#This Row],[COD. COLABORADOR]],'[1]Reg_PJ_IP (Bruto)'!$A:$A,'[1]Reg_PJ_IP (Bruto)'!$BL:$BL)</f>
        <v>ACREDITADA</v>
      </c>
    </row>
    <row r="1413" spans="1:10" x14ac:dyDescent="0.3">
      <c r="A1413" s="123" t="s">
        <v>77</v>
      </c>
      <c r="B1413" s="124">
        <v>44866</v>
      </c>
      <c r="C1413" s="139" t="s">
        <v>66</v>
      </c>
      <c r="D1413" s="140">
        <v>1132638</v>
      </c>
      <c r="E1413" s="141" t="s">
        <v>483</v>
      </c>
      <c r="F1413" s="141">
        <v>6902</v>
      </c>
      <c r="G1413" s="140" t="s">
        <v>1431</v>
      </c>
      <c r="H1413" s="139" t="s">
        <v>1047</v>
      </c>
      <c r="I1413" s="142" t="s">
        <v>75</v>
      </c>
      <c r="J1413" s="203" t="str">
        <f>+_xlfn.XLOOKUP(Tabla1[[#This Row],[COD. COLABORADOR]],'[1]Reg_PJ_IP (Bruto)'!$A:$A,'[1]Reg_PJ_IP (Bruto)'!$BL:$BL)</f>
        <v>ACREDITADA</v>
      </c>
    </row>
    <row r="1414" spans="1:10" x14ac:dyDescent="0.3">
      <c r="A1414" s="123" t="s">
        <v>77</v>
      </c>
      <c r="B1414" s="126">
        <v>44896</v>
      </c>
      <c r="C1414" s="139" t="s">
        <v>66</v>
      </c>
      <c r="D1414" s="139">
        <v>1132388</v>
      </c>
      <c r="E1414" s="141" t="s">
        <v>493</v>
      </c>
      <c r="F1414" s="139">
        <v>6470</v>
      </c>
      <c r="G1414" s="139" t="s">
        <v>1174</v>
      </c>
      <c r="H1414" s="139" t="s">
        <v>1047</v>
      </c>
      <c r="I1414" s="142" t="s">
        <v>75</v>
      </c>
      <c r="J1414" s="203" t="str">
        <f>+_xlfn.XLOOKUP(Tabla1[[#This Row],[COD. COLABORADOR]],'[1]Reg_PJ_IP (Bruto)'!$A:$A,'[1]Reg_PJ_IP (Bruto)'!$BL:$BL)</f>
        <v>ACREDITADA</v>
      </c>
    </row>
    <row r="1415" spans="1:10" x14ac:dyDescent="0.3">
      <c r="A1415" s="123" t="s">
        <v>77</v>
      </c>
      <c r="B1415" s="126">
        <v>44896</v>
      </c>
      <c r="C1415" s="139" t="s">
        <v>66</v>
      </c>
      <c r="D1415" s="139">
        <v>1132578</v>
      </c>
      <c r="E1415" s="143" t="s">
        <v>505</v>
      </c>
      <c r="F1415" s="139">
        <v>1450</v>
      </c>
      <c r="G1415" s="139" t="s">
        <v>506</v>
      </c>
      <c r="H1415" s="139" t="s">
        <v>1046</v>
      </c>
      <c r="I1415" s="142" t="s">
        <v>75</v>
      </c>
      <c r="J1415" s="203" t="str">
        <f>+_xlfn.XLOOKUP(Tabla1[[#This Row],[COD. COLABORADOR]],'[1]Reg_PJ_IP (Bruto)'!$A:$A,'[1]Reg_PJ_IP (Bruto)'!$BL:$BL)</f>
        <v>ACREDITADA</v>
      </c>
    </row>
    <row r="1416" spans="1:10" x14ac:dyDescent="0.3">
      <c r="A1416" s="123" t="s">
        <v>77</v>
      </c>
      <c r="B1416" s="126">
        <v>44896</v>
      </c>
      <c r="C1416" s="139" t="s">
        <v>66</v>
      </c>
      <c r="D1416" s="139">
        <v>1132372</v>
      </c>
      <c r="E1416" s="143" t="s">
        <v>515</v>
      </c>
      <c r="F1416" s="139">
        <v>3950</v>
      </c>
      <c r="G1416" s="139" t="s">
        <v>157</v>
      </c>
      <c r="H1416" s="139" t="s">
        <v>1048</v>
      </c>
      <c r="I1416" s="142" t="s">
        <v>74</v>
      </c>
      <c r="J1416" s="203" t="str">
        <f>+_xlfn.XLOOKUP(Tabla1[[#This Row],[COD. COLABORADOR]],'[1]Reg_PJ_IP (Bruto)'!$A:$A,'[1]Reg_PJ_IP (Bruto)'!$BL:$BL)</f>
        <v>ACREDITADA</v>
      </c>
    </row>
    <row r="1417" spans="1:10" x14ac:dyDescent="0.3">
      <c r="A1417" s="123" t="s">
        <v>77</v>
      </c>
      <c r="B1417" s="126">
        <v>44896</v>
      </c>
      <c r="C1417" s="139" t="s">
        <v>66</v>
      </c>
      <c r="D1417" s="139">
        <v>1131803</v>
      </c>
      <c r="E1417" s="139" t="s">
        <v>504</v>
      </c>
      <c r="F1417" s="139">
        <v>6938</v>
      </c>
      <c r="G1417" s="139" t="s">
        <v>1279</v>
      </c>
      <c r="H1417" s="139" t="s">
        <v>1047</v>
      </c>
      <c r="I1417" s="142" t="s">
        <v>75</v>
      </c>
      <c r="J1417" s="203" t="str">
        <f>+_xlfn.XLOOKUP(Tabla1[[#This Row],[COD. COLABORADOR]],'[1]Reg_PJ_IP (Bruto)'!$A:$A,'[1]Reg_PJ_IP (Bruto)'!$BL:$BL)</f>
        <v>ACREDITADA</v>
      </c>
    </row>
    <row r="1418" spans="1:10" x14ac:dyDescent="0.3">
      <c r="A1418" s="123" t="s">
        <v>77</v>
      </c>
      <c r="B1418" s="126">
        <v>44896</v>
      </c>
      <c r="C1418" s="139" t="s">
        <v>66</v>
      </c>
      <c r="D1418" s="139">
        <v>1132366</v>
      </c>
      <c r="E1418" s="139" t="s">
        <v>496</v>
      </c>
      <c r="F1418" s="139">
        <v>1500</v>
      </c>
      <c r="G1418" s="139" t="s">
        <v>497</v>
      </c>
      <c r="H1418" s="139" t="s">
        <v>1063</v>
      </c>
      <c r="I1418" s="142" t="s">
        <v>75</v>
      </c>
      <c r="J1418" s="203" t="str">
        <f>+_xlfn.XLOOKUP(Tabla1[[#This Row],[COD. COLABORADOR]],'[1]Reg_PJ_IP (Bruto)'!$A:$A,'[1]Reg_PJ_IP (Bruto)'!$BL:$BL)</f>
        <v>ACREDITADA</v>
      </c>
    </row>
    <row r="1419" spans="1:10" x14ac:dyDescent="0.3">
      <c r="A1419" s="123" t="s">
        <v>77</v>
      </c>
      <c r="B1419" s="124">
        <v>44896</v>
      </c>
      <c r="C1419" s="139" t="s">
        <v>66</v>
      </c>
      <c r="D1419" s="139">
        <v>1132357</v>
      </c>
      <c r="E1419" s="143" t="s">
        <v>487</v>
      </c>
      <c r="F1419" s="143">
        <v>6899</v>
      </c>
      <c r="G1419" s="139" t="s">
        <v>488</v>
      </c>
      <c r="H1419" s="139" t="s">
        <v>1046</v>
      </c>
      <c r="I1419" s="142" t="s">
        <v>75</v>
      </c>
      <c r="J1419" s="203" t="str">
        <f>+_xlfn.XLOOKUP(Tabla1[[#This Row],[COD. COLABORADOR]],'[1]Reg_PJ_IP (Bruto)'!$A:$A,'[1]Reg_PJ_IP (Bruto)'!$BL:$BL)</f>
        <v>ACREDITADA</v>
      </c>
    </row>
    <row r="1420" spans="1:10" x14ac:dyDescent="0.3">
      <c r="A1420" s="123" t="s">
        <v>77</v>
      </c>
      <c r="B1420" s="124">
        <v>44896</v>
      </c>
      <c r="C1420" s="139" t="s">
        <v>66</v>
      </c>
      <c r="D1420" s="139">
        <v>1131926</v>
      </c>
      <c r="E1420" s="143" t="s">
        <v>507</v>
      </c>
      <c r="F1420" s="143">
        <v>6959</v>
      </c>
      <c r="G1420" s="139" t="s">
        <v>1542</v>
      </c>
      <c r="H1420" s="139" t="s">
        <v>1044</v>
      </c>
      <c r="I1420" s="142" t="s">
        <v>75</v>
      </c>
      <c r="J1420" s="203" t="str">
        <f>+_xlfn.XLOOKUP(Tabla1[[#This Row],[COD. COLABORADOR]],'[1]Reg_PJ_IP (Bruto)'!$A:$A,'[1]Reg_PJ_IP (Bruto)'!$BL:$BL)</f>
        <v>ACREDITADA</v>
      </c>
    </row>
    <row r="1421" spans="1:10" x14ac:dyDescent="0.3">
      <c r="A1421" s="123" t="s">
        <v>77</v>
      </c>
      <c r="B1421" s="124">
        <v>44896</v>
      </c>
      <c r="C1421" s="139" t="s">
        <v>66</v>
      </c>
      <c r="D1421" s="139">
        <v>1132359</v>
      </c>
      <c r="E1421" s="143" t="s">
        <v>200</v>
      </c>
      <c r="F1421" s="143">
        <v>1950</v>
      </c>
      <c r="G1421" s="139" t="s">
        <v>201</v>
      </c>
      <c r="H1421" s="139" t="s">
        <v>1046</v>
      </c>
      <c r="I1421" s="142" t="s">
        <v>75</v>
      </c>
      <c r="J1421" s="203" t="str">
        <f>+_xlfn.XLOOKUP(Tabla1[[#This Row],[COD. COLABORADOR]],'[1]Reg_PJ_IP (Bruto)'!$A:$A,'[1]Reg_PJ_IP (Bruto)'!$BL:$BL)</f>
        <v>ACREDITADA</v>
      </c>
    </row>
    <row r="1422" spans="1:10" x14ac:dyDescent="0.3">
      <c r="A1422" s="123" t="s">
        <v>77</v>
      </c>
      <c r="B1422" s="126">
        <v>44896</v>
      </c>
      <c r="C1422" s="139" t="s">
        <v>66</v>
      </c>
      <c r="D1422" s="139">
        <v>1131451</v>
      </c>
      <c r="E1422" s="139" t="s">
        <v>198</v>
      </c>
      <c r="F1422" s="139">
        <v>6580</v>
      </c>
      <c r="G1422" s="139" t="s">
        <v>1546</v>
      </c>
      <c r="H1422" s="139" t="s">
        <v>1046</v>
      </c>
      <c r="I1422" s="142" t="s">
        <v>75</v>
      </c>
      <c r="J1422" s="203" t="str">
        <f>+_xlfn.XLOOKUP(Tabla1[[#This Row],[COD. COLABORADOR]],'[1]Reg_PJ_IP (Bruto)'!$A:$A,'[1]Reg_PJ_IP (Bruto)'!$BL:$BL)</f>
        <v>ACREDITADA</v>
      </c>
    </row>
    <row r="1423" spans="1:10" x14ac:dyDescent="0.3">
      <c r="A1423" s="123" t="s">
        <v>77</v>
      </c>
      <c r="B1423" s="126">
        <v>44896</v>
      </c>
      <c r="C1423" s="139" t="s">
        <v>66</v>
      </c>
      <c r="D1423" s="139">
        <v>1132350</v>
      </c>
      <c r="E1423" s="139" t="s">
        <v>524</v>
      </c>
      <c r="F1423" s="139">
        <v>7381</v>
      </c>
      <c r="G1423" s="139" t="s">
        <v>516</v>
      </c>
      <c r="H1423" s="139" t="s">
        <v>1046</v>
      </c>
      <c r="I1423" s="142" t="s">
        <v>75</v>
      </c>
      <c r="J1423" s="203" t="str">
        <f>+_xlfn.XLOOKUP(Tabla1[[#This Row],[COD. COLABORADOR]],'[1]Reg_PJ_IP (Bruto)'!$A:$A,'[1]Reg_PJ_IP (Bruto)'!$BL:$BL)</f>
        <v>ACREDITADA</v>
      </c>
    </row>
    <row r="1424" spans="1:10" x14ac:dyDescent="0.3">
      <c r="A1424" s="123" t="s">
        <v>77</v>
      </c>
      <c r="B1424" s="124">
        <v>44896</v>
      </c>
      <c r="C1424" s="139" t="s">
        <v>66</v>
      </c>
      <c r="D1424" s="139">
        <v>1132343</v>
      </c>
      <c r="E1424" s="143" t="s">
        <v>498</v>
      </c>
      <c r="F1424" s="143">
        <v>6100</v>
      </c>
      <c r="G1424" s="139" t="s">
        <v>1061</v>
      </c>
      <c r="H1424" s="139" t="s">
        <v>1048</v>
      </c>
      <c r="I1424" s="142" t="s">
        <v>75</v>
      </c>
      <c r="J1424" s="203" t="str">
        <f>+_xlfn.XLOOKUP(Tabla1[[#This Row],[COD. COLABORADOR]],'[1]Reg_PJ_IP (Bruto)'!$A:$A,'[1]Reg_PJ_IP (Bruto)'!$BL:$BL)</f>
        <v>ACREDITADA</v>
      </c>
    </row>
    <row r="1425" spans="1:10" x14ac:dyDescent="0.3">
      <c r="A1425" s="123" t="s">
        <v>77</v>
      </c>
      <c r="B1425" s="124">
        <v>44896</v>
      </c>
      <c r="C1425" s="139" t="s">
        <v>66</v>
      </c>
      <c r="D1425" s="139">
        <v>1132369</v>
      </c>
      <c r="E1425" s="143" t="s">
        <v>113</v>
      </c>
      <c r="F1425" s="143">
        <v>6100</v>
      </c>
      <c r="G1425" s="139" t="s">
        <v>1061</v>
      </c>
      <c r="H1425" s="139" t="s">
        <v>1046</v>
      </c>
      <c r="I1425" s="142" t="s">
        <v>75</v>
      </c>
      <c r="J1425" s="203" t="str">
        <f>+_xlfn.XLOOKUP(Tabla1[[#This Row],[COD. COLABORADOR]],'[1]Reg_PJ_IP (Bruto)'!$A:$A,'[1]Reg_PJ_IP (Bruto)'!$BL:$BL)</f>
        <v>ACREDITADA</v>
      </c>
    </row>
    <row r="1426" spans="1:10" x14ac:dyDescent="0.3">
      <c r="A1426" s="123" t="s">
        <v>77</v>
      </c>
      <c r="B1426" s="124">
        <v>44896</v>
      </c>
      <c r="C1426" s="139" t="s">
        <v>66</v>
      </c>
      <c r="D1426" s="139">
        <v>1132319</v>
      </c>
      <c r="E1426" s="143" t="s">
        <v>112</v>
      </c>
      <c r="F1426" s="143">
        <v>2150</v>
      </c>
      <c r="G1426" s="139" t="s">
        <v>1171</v>
      </c>
      <c r="H1426" s="139" t="s">
        <v>1063</v>
      </c>
      <c r="I1426" s="142" t="s">
        <v>75</v>
      </c>
      <c r="J1426" s="203" t="str">
        <f>+_xlfn.XLOOKUP(Tabla1[[#This Row],[COD. COLABORADOR]],'[1]Reg_PJ_IP (Bruto)'!$A:$A,'[1]Reg_PJ_IP (Bruto)'!$BL:$BL)</f>
        <v>ACREDITADA</v>
      </c>
    </row>
    <row r="1427" spans="1:10" x14ac:dyDescent="0.3">
      <c r="A1427" s="123" t="s">
        <v>77</v>
      </c>
      <c r="B1427" s="124">
        <v>44896</v>
      </c>
      <c r="C1427" s="139" t="s">
        <v>66</v>
      </c>
      <c r="D1427" s="139">
        <v>1132459</v>
      </c>
      <c r="E1427" s="143" t="s">
        <v>500</v>
      </c>
      <c r="F1427" s="143">
        <v>2150</v>
      </c>
      <c r="G1427" s="139" t="s">
        <v>1171</v>
      </c>
      <c r="H1427" s="139" t="s">
        <v>1055</v>
      </c>
      <c r="I1427" s="142" t="s">
        <v>75</v>
      </c>
      <c r="J1427" s="203" t="str">
        <f>+_xlfn.XLOOKUP(Tabla1[[#This Row],[COD. COLABORADOR]],'[1]Reg_PJ_IP (Bruto)'!$A:$A,'[1]Reg_PJ_IP (Bruto)'!$BL:$BL)</f>
        <v>ACREDITADA</v>
      </c>
    </row>
    <row r="1428" spans="1:10" x14ac:dyDescent="0.3">
      <c r="A1428" s="123" t="s">
        <v>77</v>
      </c>
      <c r="B1428" s="126">
        <v>44896</v>
      </c>
      <c r="C1428" s="139" t="s">
        <v>66</v>
      </c>
      <c r="D1428" s="139">
        <v>1131057</v>
      </c>
      <c r="E1428" s="139" t="s">
        <v>490</v>
      </c>
      <c r="F1428" s="139">
        <v>6560</v>
      </c>
      <c r="G1428" s="154" t="s">
        <v>491</v>
      </c>
      <c r="H1428" s="139" t="s">
        <v>1067</v>
      </c>
      <c r="I1428" s="142" t="s">
        <v>75</v>
      </c>
      <c r="J1428" s="203" t="str">
        <f>+_xlfn.XLOOKUP(Tabla1[[#This Row],[COD. COLABORADOR]],'[1]Reg_PJ_IP (Bruto)'!$A:$A,'[1]Reg_PJ_IP (Bruto)'!$BL:$BL)</f>
        <v>ACREDITADA</v>
      </c>
    </row>
    <row r="1429" spans="1:10" x14ac:dyDescent="0.3">
      <c r="A1429" s="123" t="s">
        <v>77</v>
      </c>
      <c r="B1429" s="126">
        <v>44896</v>
      </c>
      <c r="C1429" s="139" t="s">
        <v>66</v>
      </c>
      <c r="D1429" s="139">
        <v>1132346</v>
      </c>
      <c r="E1429" s="143" t="s">
        <v>479</v>
      </c>
      <c r="F1429" s="140">
        <v>7004</v>
      </c>
      <c r="G1429" s="139" t="s">
        <v>480</v>
      </c>
      <c r="H1429" s="139" t="s">
        <v>1046</v>
      </c>
      <c r="I1429" s="142" t="s">
        <v>75</v>
      </c>
      <c r="J1429" s="203" t="str">
        <f>+_xlfn.XLOOKUP(Tabla1[[#This Row],[COD. COLABORADOR]],'[1]Reg_PJ_IP (Bruto)'!$A:$A,'[1]Reg_PJ_IP (Bruto)'!$BL:$BL)</f>
        <v>ACREDITADA</v>
      </c>
    </row>
    <row r="1430" spans="1:10" x14ac:dyDescent="0.3">
      <c r="A1430" s="125" t="s">
        <v>77</v>
      </c>
      <c r="B1430" s="124">
        <v>44927</v>
      </c>
      <c r="C1430" s="139" t="s">
        <v>66</v>
      </c>
      <c r="D1430" s="139">
        <v>1132401</v>
      </c>
      <c r="E1430" s="143" t="s">
        <v>509</v>
      </c>
      <c r="F1430" s="143">
        <v>2260</v>
      </c>
      <c r="G1430" s="139" t="s">
        <v>149</v>
      </c>
      <c r="H1430" s="139" t="s">
        <v>1047</v>
      </c>
      <c r="I1430" s="142" t="s">
        <v>74</v>
      </c>
      <c r="J1430" s="203" t="str">
        <f>+_xlfn.XLOOKUP(Tabla1[[#This Row],[COD. COLABORADOR]],'[1]Reg_PJ_IP (Bruto)'!$A:$A,'[1]Reg_PJ_IP (Bruto)'!$BL:$BL)</f>
        <v>ACREDITADA</v>
      </c>
    </row>
    <row r="1431" spans="1:10" x14ac:dyDescent="0.3">
      <c r="A1431" s="123" t="s">
        <v>77</v>
      </c>
      <c r="B1431" s="126">
        <v>44986</v>
      </c>
      <c r="C1431" s="139" t="s">
        <v>66</v>
      </c>
      <c r="D1431" s="139">
        <v>1132602</v>
      </c>
      <c r="E1431" s="143" t="s">
        <v>1544</v>
      </c>
      <c r="F1431" s="139">
        <v>6935</v>
      </c>
      <c r="G1431" s="139" t="s">
        <v>1545</v>
      </c>
      <c r="H1431" s="139" t="s">
        <v>1044</v>
      </c>
      <c r="I1431" s="142" t="s">
        <v>74</v>
      </c>
      <c r="J1431" s="203" t="str">
        <f>+_xlfn.XLOOKUP(Tabla1[[#This Row],[COD. COLABORADOR]],'[1]Reg_PJ_IP (Bruto)'!$A:$A,'[1]Reg_PJ_IP (Bruto)'!$BL:$BL)</f>
        <v>ACREDITADA</v>
      </c>
    </row>
    <row r="1432" spans="1:10" x14ac:dyDescent="0.3">
      <c r="A1432" s="123" t="s">
        <v>77</v>
      </c>
      <c r="B1432" s="131">
        <v>44986</v>
      </c>
      <c r="C1432" s="139" t="s">
        <v>67</v>
      </c>
      <c r="D1432" s="139">
        <v>1132369</v>
      </c>
      <c r="E1432" s="141" t="s">
        <v>113</v>
      </c>
      <c r="F1432" s="140">
        <v>6100</v>
      </c>
      <c r="G1432" s="140" t="s">
        <v>1061</v>
      </c>
      <c r="H1432" s="140" t="s">
        <v>1046</v>
      </c>
      <c r="I1432" s="142" t="s">
        <v>74</v>
      </c>
      <c r="J1432" s="203" t="str">
        <f>+_xlfn.XLOOKUP(Tabla1[[#This Row],[COD. COLABORADOR]],'[1]Reg_PJ_IP (Bruto)'!$A:$A,'[1]Reg_PJ_IP (Bruto)'!$BL:$BL)</f>
        <v>ACREDITADA</v>
      </c>
    </row>
    <row r="1433" spans="1:10" x14ac:dyDescent="0.3">
      <c r="A1433" s="125" t="s">
        <v>77</v>
      </c>
      <c r="B1433" s="124">
        <v>45017</v>
      </c>
      <c r="C1433" s="139" t="s">
        <v>67</v>
      </c>
      <c r="D1433" s="139">
        <v>1132363</v>
      </c>
      <c r="E1433" s="143" t="s">
        <v>156</v>
      </c>
      <c r="F1433" s="143">
        <v>3950</v>
      </c>
      <c r="G1433" s="139" t="s">
        <v>157</v>
      </c>
      <c r="H1433" s="139" t="s">
        <v>1048</v>
      </c>
      <c r="I1433" s="142" t="s">
        <v>74</v>
      </c>
      <c r="J1433" s="203" t="str">
        <f>+_xlfn.XLOOKUP(Tabla1[[#This Row],[COD. COLABORADOR]],'[1]Reg_PJ_IP (Bruto)'!$A:$A,'[1]Reg_PJ_IP (Bruto)'!$BL:$BL)</f>
        <v>ACREDITADA</v>
      </c>
    </row>
    <row r="1434" spans="1:10" x14ac:dyDescent="0.3">
      <c r="A1434" s="123" t="s">
        <v>77</v>
      </c>
      <c r="B1434" s="126">
        <v>45017</v>
      </c>
      <c r="C1434" s="139" t="s">
        <v>67</v>
      </c>
      <c r="D1434" s="139">
        <v>1132135</v>
      </c>
      <c r="E1434" s="143" t="s">
        <v>150</v>
      </c>
      <c r="F1434" s="139">
        <v>7051</v>
      </c>
      <c r="G1434" s="139" t="s">
        <v>151</v>
      </c>
      <c r="H1434" s="139" t="s">
        <v>1058</v>
      </c>
      <c r="I1434" s="142" t="s">
        <v>74</v>
      </c>
      <c r="J1434" s="203" t="str">
        <f>+_xlfn.XLOOKUP(Tabla1[[#This Row],[COD. COLABORADOR]],'[1]Reg_PJ_IP (Bruto)'!$A:$A,'[1]Reg_PJ_IP (Bruto)'!$BL:$BL)</f>
        <v>ACREDITADA</v>
      </c>
    </row>
    <row r="1435" spans="1:10" x14ac:dyDescent="0.3">
      <c r="A1435" s="123" t="s">
        <v>77</v>
      </c>
      <c r="B1435" s="126">
        <v>45017</v>
      </c>
      <c r="C1435" s="139" t="s">
        <v>67</v>
      </c>
      <c r="D1435" s="139">
        <v>1132348</v>
      </c>
      <c r="E1435" s="143" t="s">
        <v>1537</v>
      </c>
      <c r="F1435" s="139">
        <v>7039</v>
      </c>
      <c r="G1435" s="139" t="s">
        <v>1538</v>
      </c>
      <c r="H1435" s="139" t="s">
        <v>1046</v>
      </c>
      <c r="I1435" s="142" t="s">
        <v>74</v>
      </c>
      <c r="J1435" s="203" t="str">
        <f>+_xlfn.XLOOKUP(Tabla1[[#This Row],[COD. COLABORADOR]],'[1]Reg_PJ_IP (Bruto)'!$A:$A,'[1]Reg_PJ_IP (Bruto)'!$BL:$BL)</f>
        <v>ACREDITADA</v>
      </c>
    </row>
    <row r="1436" spans="1:10" x14ac:dyDescent="0.3">
      <c r="A1436" s="125" t="s">
        <v>77</v>
      </c>
      <c r="B1436" s="124">
        <v>45047</v>
      </c>
      <c r="C1436" s="139" t="s">
        <v>66</v>
      </c>
      <c r="D1436" s="139">
        <v>1132208</v>
      </c>
      <c r="E1436" s="143" t="s">
        <v>973</v>
      </c>
      <c r="F1436" s="143">
        <v>7670</v>
      </c>
      <c r="G1436" s="139" t="s">
        <v>154</v>
      </c>
      <c r="H1436" s="139" t="s">
        <v>1044</v>
      </c>
      <c r="I1436" s="142" t="s">
        <v>74</v>
      </c>
      <c r="J1436" s="203" t="str">
        <f>+_xlfn.XLOOKUP(Tabla1[[#This Row],[COD. COLABORADOR]],'[1]Reg_PJ_IP (Bruto)'!$A:$A,'[1]Reg_PJ_IP (Bruto)'!$BL:$BL)</f>
        <v>ACREDITADA</v>
      </c>
    </row>
    <row r="1437" spans="1:10" x14ac:dyDescent="0.3">
      <c r="A1437" s="125" t="s">
        <v>77</v>
      </c>
      <c r="B1437" s="124">
        <v>45047</v>
      </c>
      <c r="C1437" s="139" t="s">
        <v>71</v>
      </c>
      <c r="D1437" s="139">
        <v>1132301</v>
      </c>
      <c r="E1437" s="143" t="s">
        <v>160</v>
      </c>
      <c r="F1437" s="143">
        <v>7657</v>
      </c>
      <c r="G1437" s="139" t="s">
        <v>1172</v>
      </c>
      <c r="H1437" s="139" t="s">
        <v>1049</v>
      </c>
      <c r="I1437" s="142" t="s">
        <v>71</v>
      </c>
      <c r="J1437" s="203" t="str">
        <f>+_xlfn.XLOOKUP(Tabla1[[#This Row],[COD. COLABORADOR]],'[1]Reg_PJ_IP (Bruto)'!$A:$A,'[1]Reg_PJ_IP (Bruto)'!$BL:$BL)</f>
        <v>ACREDITADA</v>
      </c>
    </row>
    <row r="1438" spans="1:10" x14ac:dyDescent="0.3">
      <c r="A1438" s="123" t="s">
        <v>77</v>
      </c>
      <c r="B1438" s="126">
        <v>45047</v>
      </c>
      <c r="C1438" s="139" t="s">
        <v>68</v>
      </c>
      <c r="D1438" s="139">
        <v>1132376</v>
      </c>
      <c r="E1438" s="139" t="s">
        <v>529</v>
      </c>
      <c r="F1438" s="139">
        <v>5800</v>
      </c>
      <c r="G1438" s="139" t="s">
        <v>1275</v>
      </c>
      <c r="H1438" s="139" t="s">
        <v>1063</v>
      </c>
      <c r="I1438" s="142" t="s">
        <v>75</v>
      </c>
      <c r="J1438" s="203" t="str">
        <f>+_xlfn.XLOOKUP(Tabla1[[#This Row],[COD. COLABORADOR]],'[1]Reg_PJ_IP (Bruto)'!$A:$A,'[1]Reg_PJ_IP (Bruto)'!$BL:$BL)</f>
        <v>ACREDITADA</v>
      </c>
    </row>
    <row r="1439" spans="1:10" x14ac:dyDescent="0.3">
      <c r="A1439" s="125" t="s">
        <v>77</v>
      </c>
      <c r="B1439" s="124">
        <v>45047</v>
      </c>
      <c r="C1439" s="139" t="s">
        <v>67</v>
      </c>
      <c r="D1439" s="139">
        <v>1131451</v>
      </c>
      <c r="E1439" s="143" t="s">
        <v>198</v>
      </c>
      <c r="F1439" s="143">
        <v>6580</v>
      </c>
      <c r="G1439" s="139" t="s">
        <v>1546</v>
      </c>
      <c r="H1439" s="139" t="s">
        <v>1046</v>
      </c>
      <c r="I1439" s="142" t="s">
        <v>74</v>
      </c>
      <c r="J1439" s="203" t="str">
        <f>+_xlfn.XLOOKUP(Tabla1[[#This Row],[COD. COLABORADOR]],'[1]Reg_PJ_IP (Bruto)'!$A:$A,'[1]Reg_PJ_IP (Bruto)'!$BL:$BL)</f>
        <v>ACREDITADA</v>
      </c>
    </row>
    <row r="1440" spans="1:10" x14ac:dyDescent="0.3">
      <c r="A1440" s="125" t="s">
        <v>77</v>
      </c>
      <c r="B1440" s="124">
        <v>45047</v>
      </c>
      <c r="C1440" s="139" t="s">
        <v>67</v>
      </c>
      <c r="D1440" s="139">
        <v>1132591</v>
      </c>
      <c r="E1440" s="143" t="s">
        <v>1280</v>
      </c>
      <c r="F1440" s="143">
        <v>6470</v>
      </c>
      <c r="G1440" s="139" t="s">
        <v>1174</v>
      </c>
      <c r="H1440" s="139" t="s">
        <v>1047</v>
      </c>
      <c r="I1440" s="142" t="s">
        <v>75</v>
      </c>
      <c r="J1440" s="203" t="str">
        <f>+_xlfn.XLOOKUP(Tabla1[[#This Row],[COD. COLABORADOR]],'[1]Reg_PJ_IP (Bruto)'!$A:$A,'[1]Reg_PJ_IP (Bruto)'!$BL:$BL)</f>
        <v>ACREDITADA</v>
      </c>
    </row>
    <row r="1441" spans="1:10" x14ac:dyDescent="0.3">
      <c r="A1441" s="123" t="s">
        <v>77</v>
      </c>
      <c r="B1441" s="124">
        <v>45047</v>
      </c>
      <c r="C1441" s="139" t="s">
        <v>67</v>
      </c>
      <c r="D1441" s="139">
        <v>1132678</v>
      </c>
      <c r="E1441" s="143" t="s">
        <v>885</v>
      </c>
      <c r="F1441" s="143">
        <v>7473</v>
      </c>
      <c r="G1441" s="139" t="s">
        <v>1173</v>
      </c>
      <c r="H1441" s="139" t="s">
        <v>1047</v>
      </c>
      <c r="I1441" s="142" t="s">
        <v>876</v>
      </c>
      <c r="J1441" s="203" t="str">
        <f>+_xlfn.XLOOKUP(Tabla1[[#This Row],[COD. COLABORADOR]],'[1]Reg_PJ_IP (Bruto)'!$A:$A,'[1]Reg_PJ_IP (Bruto)'!$BL:$BL)</f>
        <v>ACREDITADA</v>
      </c>
    </row>
    <row r="1442" spans="1:10" x14ac:dyDescent="0.3">
      <c r="A1442" s="125" t="s">
        <v>77</v>
      </c>
      <c r="B1442" s="124">
        <v>45047</v>
      </c>
      <c r="C1442" s="139" t="s">
        <v>67</v>
      </c>
      <c r="D1442" s="139">
        <v>1131905</v>
      </c>
      <c r="E1442" s="143" t="s">
        <v>88</v>
      </c>
      <c r="F1442" s="143">
        <v>6897</v>
      </c>
      <c r="G1442" s="139" t="s">
        <v>89</v>
      </c>
      <c r="H1442" s="139" t="s">
        <v>1045</v>
      </c>
      <c r="I1442" s="142" t="s">
        <v>876</v>
      </c>
      <c r="J1442" s="203" t="str">
        <f>+_xlfn.XLOOKUP(Tabla1[[#This Row],[COD. COLABORADOR]],'[1]Reg_PJ_IP (Bruto)'!$A:$A,'[1]Reg_PJ_IP (Bruto)'!$BL:$BL)</f>
        <v>ACREDITADA</v>
      </c>
    </row>
    <row r="1443" spans="1:10" x14ac:dyDescent="0.3">
      <c r="A1443" s="123" t="s">
        <v>77</v>
      </c>
      <c r="B1443" s="126">
        <v>45047</v>
      </c>
      <c r="C1443" s="139" t="s">
        <v>67</v>
      </c>
      <c r="D1443" s="139">
        <v>1132127</v>
      </c>
      <c r="E1443" s="139" t="s">
        <v>510</v>
      </c>
      <c r="F1443" s="139">
        <v>6570</v>
      </c>
      <c r="G1443" s="139" t="s">
        <v>1445</v>
      </c>
      <c r="H1443" s="139" t="s">
        <v>1051</v>
      </c>
      <c r="I1443" s="142" t="s">
        <v>876</v>
      </c>
      <c r="J1443" s="203" t="str">
        <f>+_xlfn.XLOOKUP(Tabla1[[#This Row],[COD. COLABORADOR]],'[1]Reg_PJ_IP (Bruto)'!$A:$A,'[1]Reg_PJ_IP (Bruto)'!$BL:$BL)</f>
        <v>ACREDITADA</v>
      </c>
    </row>
    <row r="1444" spans="1:10" x14ac:dyDescent="0.3">
      <c r="A1444" s="123" t="s">
        <v>77</v>
      </c>
      <c r="B1444" s="124">
        <v>45078</v>
      </c>
      <c r="C1444" s="139" t="s">
        <v>71</v>
      </c>
      <c r="D1444" s="139">
        <v>1132686</v>
      </c>
      <c r="E1444" s="143" t="s">
        <v>118</v>
      </c>
      <c r="F1444" s="143">
        <v>7765</v>
      </c>
      <c r="G1444" s="139" t="s">
        <v>116</v>
      </c>
      <c r="H1444" s="139" t="s">
        <v>1048</v>
      </c>
      <c r="I1444" s="142" t="s">
        <v>71</v>
      </c>
      <c r="J1444" s="203" t="str">
        <f>+_xlfn.XLOOKUP(Tabla1[[#This Row],[COD. COLABORADOR]],'[1]Reg_PJ_IP (Bruto)'!$A:$A,'[1]Reg_PJ_IP (Bruto)'!$BL:$BL)</f>
        <v>ACREDITADA</v>
      </c>
    </row>
    <row r="1445" spans="1:10" x14ac:dyDescent="0.3">
      <c r="A1445" s="123" t="s">
        <v>77</v>
      </c>
      <c r="B1445" s="124">
        <v>45078</v>
      </c>
      <c r="C1445" s="139" t="s">
        <v>67</v>
      </c>
      <c r="D1445" s="139">
        <v>1132704</v>
      </c>
      <c r="E1445" s="143" t="s">
        <v>197</v>
      </c>
      <c r="F1445" s="143">
        <v>7036</v>
      </c>
      <c r="G1445" s="139" t="s">
        <v>1427</v>
      </c>
      <c r="H1445" s="139" t="s">
        <v>1046</v>
      </c>
      <c r="I1445" s="142" t="s">
        <v>74</v>
      </c>
      <c r="J1445" s="203" t="str">
        <f>+_xlfn.XLOOKUP(Tabla1[[#This Row],[COD. COLABORADOR]],'[1]Reg_PJ_IP (Bruto)'!$A:$A,'[1]Reg_PJ_IP (Bruto)'!$BL:$BL)</f>
        <v>ACREDITADA</v>
      </c>
    </row>
    <row r="1446" spans="1:10" x14ac:dyDescent="0.3">
      <c r="A1446" s="123" t="s">
        <v>77</v>
      </c>
      <c r="B1446" s="124">
        <v>45139</v>
      </c>
      <c r="C1446" s="139" t="s">
        <v>71</v>
      </c>
      <c r="D1446" s="139">
        <v>1132682</v>
      </c>
      <c r="E1446" s="143" t="s">
        <v>117</v>
      </c>
      <c r="F1446" s="143">
        <v>7765</v>
      </c>
      <c r="G1446" s="139" t="s">
        <v>116</v>
      </c>
      <c r="H1446" s="139" t="s">
        <v>1048</v>
      </c>
      <c r="I1446" s="142" t="s">
        <v>71</v>
      </c>
      <c r="J1446" s="203" t="str">
        <f>+_xlfn.XLOOKUP(Tabla1[[#This Row],[COD. COLABORADOR]],'[1]Reg_PJ_IP (Bruto)'!$A:$A,'[1]Reg_PJ_IP (Bruto)'!$BL:$BL)</f>
        <v>ACREDITADA</v>
      </c>
    </row>
    <row r="1447" spans="1:10" x14ac:dyDescent="0.3">
      <c r="A1447" s="125" t="s">
        <v>77</v>
      </c>
      <c r="B1447" s="124">
        <v>45139</v>
      </c>
      <c r="C1447" s="139" t="s">
        <v>71</v>
      </c>
      <c r="D1447" s="139">
        <v>1132646</v>
      </c>
      <c r="E1447" s="143" t="s">
        <v>115</v>
      </c>
      <c r="F1447" s="143">
        <v>7765</v>
      </c>
      <c r="G1447" s="139" t="s">
        <v>116</v>
      </c>
      <c r="H1447" s="139" t="s">
        <v>1048</v>
      </c>
      <c r="I1447" s="142" t="s">
        <v>71</v>
      </c>
      <c r="J1447" s="203" t="str">
        <f>+_xlfn.XLOOKUP(Tabla1[[#This Row],[COD. COLABORADOR]],'[1]Reg_PJ_IP (Bruto)'!$A:$A,'[1]Reg_PJ_IP (Bruto)'!$BL:$BL)</f>
        <v>ACREDITADA</v>
      </c>
    </row>
    <row r="1448" spans="1:10" x14ac:dyDescent="0.3">
      <c r="A1448" s="125" t="s">
        <v>77</v>
      </c>
      <c r="B1448" s="124">
        <v>45139</v>
      </c>
      <c r="C1448" s="139" t="s">
        <v>67</v>
      </c>
      <c r="D1448" s="139">
        <v>1132369</v>
      </c>
      <c r="E1448" s="143" t="s">
        <v>113</v>
      </c>
      <c r="F1448" s="143">
        <v>6100</v>
      </c>
      <c r="G1448" s="139" t="s">
        <v>1061</v>
      </c>
      <c r="H1448" s="139" t="s">
        <v>1046</v>
      </c>
      <c r="I1448" s="142" t="s">
        <v>74</v>
      </c>
      <c r="J1448" s="203" t="str">
        <f>+_xlfn.XLOOKUP(Tabla1[[#This Row],[COD. COLABORADOR]],'[1]Reg_PJ_IP (Bruto)'!$A:$A,'[1]Reg_PJ_IP (Bruto)'!$BL:$BL)</f>
        <v>ACREDITADA</v>
      </c>
    </row>
    <row r="1449" spans="1:10" x14ac:dyDescent="0.3">
      <c r="A1449" s="123" t="s">
        <v>77</v>
      </c>
      <c r="B1449" s="124">
        <v>45139</v>
      </c>
      <c r="C1449" s="139" t="s">
        <v>67</v>
      </c>
      <c r="D1449" s="139">
        <v>1132764</v>
      </c>
      <c r="E1449" s="143" t="s">
        <v>1285</v>
      </c>
      <c r="F1449" s="143">
        <v>7729</v>
      </c>
      <c r="G1449" s="139" t="s">
        <v>206</v>
      </c>
      <c r="H1449" s="139" t="s">
        <v>1057</v>
      </c>
      <c r="I1449" s="142" t="s">
        <v>876</v>
      </c>
      <c r="J1449" s="203" t="str">
        <f>+_xlfn.XLOOKUP(Tabla1[[#This Row],[COD. COLABORADOR]],'[1]Reg_PJ_IP (Bruto)'!$A:$A,'[1]Reg_PJ_IP (Bruto)'!$BL:$BL)</f>
        <v>ACREDITADA</v>
      </c>
    </row>
    <row r="1450" spans="1:10" x14ac:dyDescent="0.3">
      <c r="A1450" s="125" t="s">
        <v>77</v>
      </c>
      <c r="B1450" s="124">
        <v>45170</v>
      </c>
      <c r="C1450" s="139" t="s">
        <v>67</v>
      </c>
      <c r="D1450" s="140">
        <v>1132682</v>
      </c>
      <c r="E1450" s="143" t="s">
        <v>117</v>
      </c>
      <c r="F1450" s="141">
        <v>7765</v>
      </c>
      <c r="G1450" s="140" t="s">
        <v>116</v>
      </c>
      <c r="H1450" s="139" t="s">
        <v>1048</v>
      </c>
      <c r="I1450" s="142" t="s">
        <v>75</v>
      </c>
      <c r="J1450" s="203" t="str">
        <f>+_xlfn.XLOOKUP(Tabla1[[#This Row],[COD. COLABORADOR]],'[1]Reg_PJ_IP (Bruto)'!$A:$A,'[1]Reg_PJ_IP (Bruto)'!$BL:$BL)</f>
        <v>ACREDITADA</v>
      </c>
    </row>
    <row r="1451" spans="1:10" x14ac:dyDescent="0.3">
      <c r="A1451" s="123" t="s">
        <v>77</v>
      </c>
      <c r="B1451" s="124">
        <v>45170</v>
      </c>
      <c r="C1451" s="139" t="s">
        <v>70</v>
      </c>
      <c r="D1451" s="140">
        <v>1132763</v>
      </c>
      <c r="E1451" s="143" t="s">
        <v>1286</v>
      </c>
      <c r="F1451" s="141">
        <v>7729</v>
      </c>
      <c r="G1451" s="140" t="s">
        <v>206</v>
      </c>
      <c r="H1451" s="139" t="s">
        <v>1057</v>
      </c>
      <c r="I1451" s="142" t="s">
        <v>74</v>
      </c>
      <c r="J1451" s="203" t="str">
        <f>+_xlfn.XLOOKUP(Tabla1[[#This Row],[COD. COLABORADOR]],'[1]Reg_PJ_IP (Bruto)'!$A:$A,'[1]Reg_PJ_IP (Bruto)'!$BL:$BL)</f>
        <v>ACREDITADA</v>
      </c>
    </row>
    <row r="1452" spans="1:10" x14ac:dyDescent="0.3">
      <c r="A1452" s="125" t="s">
        <v>77</v>
      </c>
      <c r="B1452" s="124">
        <v>45170</v>
      </c>
      <c r="C1452" s="139" t="s">
        <v>67</v>
      </c>
      <c r="D1452" s="140">
        <v>1131451</v>
      </c>
      <c r="E1452" s="141" t="s">
        <v>198</v>
      </c>
      <c r="F1452" s="141">
        <v>6580</v>
      </c>
      <c r="G1452" s="140" t="s">
        <v>1546</v>
      </c>
      <c r="H1452" s="139" t="s">
        <v>1046</v>
      </c>
      <c r="I1452" s="142" t="s">
        <v>876</v>
      </c>
      <c r="J1452" s="203" t="str">
        <f>+_xlfn.XLOOKUP(Tabla1[[#This Row],[COD. COLABORADOR]],'[1]Reg_PJ_IP (Bruto)'!$A:$A,'[1]Reg_PJ_IP (Bruto)'!$BL:$BL)</f>
        <v>ACREDITADA</v>
      </c>
    </row>
    <row r="1453" spans="1:10" x14ac:dyDescent="0.3">
      <c r="A1453" s="123" t="s">
        <v>77</v>
      </c>
      <c r="B1453" s="124">
        <v>45170</v>
      </c>
      <c r="C1453" s="139" t="s">
        <v>71</v>
      </c>
      <c r="D1453" s="140">
        <v>1132369</v>
      </c>
      <c r="E1453" s="143" t="s">
        <v>113</v>
      </c>
      <c r="F1453" s="141">
        <v>6100</v>
      </c>
      <c r="G1453" s="140" t="s">
        <v>1061</v>
      </c>
      <c r="H1453" s="139" t="s">
        <v>1046</v>
      </c>
      <c r="I1453" s="142" t="s">
        <v>71</v>
      </c>
      <c r="J1453" s="203" t="str">
        <f>+_xlfn.XLOOKUP(Tabla1[[#This Row],[COD. COLABORADOR]],'[1]Reg_PJ_IP (Bruto)'!$A:$A,'[1]Reg_PJ_IP (Bruto)'!$BL:$BL)</f>
        <v>ACREDITADA</v>
      </c>
    </row>
    <row r="1454" spans="1:10" x14ac:dyDescent="0.3">
      <c r="A1454" s="123" t="s">
        <v>77</v>
      </c>
      <c r="B1454" s="131">
        <v>45200</v>
      </c>
      <c r="C1454" s="139" t="s">
        <v>68</v>
      </c>
      <c r="D1454" s="139">
        <v>1132366</v>
      </c>
      <c r="E1454" s="139" t="s">
        <v>496</v>
      </c>
      <c r="F1454" s="143">
        <v>1500</v>
      </c>
      <c r="G1454" s="143" t="s">
        <v>497</v>
      </c>
      <c r="H1454" s="139" t="s">
        <v>1063</v>
      </c>
      <c r="I1454" s="142" t="s">
        <v>75</v>
      </c>
      <c r="J1454" s="203" t="str">
        <f>+_xlfn.XLOOKUP(Tabla1[[#This Row],[COD. COLABORADOR]],'[1]Reg_PJ_IP (Bruto)'!$A:$A,'[1]Reg_PJ_IP (Bruto)'!$BL:$BL)</f>
        <v>ACREDITADA</v>
      </c>
    </row>
    <row r="1455" spans="1:10" x14ac:dyDescent="0.3">
      <c r="A1455" s="123" t="s">
        <v>77</v>
      </c>
      <c r="B1455" s="131">
        <v>45231</v>
      </c>
      <c r="C1455" s="139" t="s">
        <v>68</v>
      </c>
      <c r="D1455" s="140">
        <v>1132602</v>
      </c>
      <c r="E1455" s="141" t="s">
        <v>1544</v>
      </c>
      <c r="F1455" s="140">
        <v>6935</v>
      </c>
      <c r="G1455" s="140" t="s">
        <v>1545</v>
      </c>
      <c r="H1455" s="140" t="s">
        <v>1044</v>
      </c>
      <c r="I1455" s="142" t="s">
        <v>75</v>
      </c>
      <c r="J1455" s="203" t="str">
        <f>+_xlfn.XLOOKUP(Tabla1[[#This Row],[COD. COLABORADOR]],'[1]Reg_PJ_IP (Bruto)'!$A:$A,'[1]Reg_PJ_IP (Bruto)'!$BL:$BL)</f>
        <v>ACREDITADA</v>
      </c>
    </row>
    <row r="1456" spans="1:10" x14ac:dyDescent="0.3">
      <c r="A1456" s="123" t="s">
        <v>77</v>
      </c>
      <c r="B1456" s="126">
        <v>45261</v>
      </c>
      <c r="C1456" s="139" t="s">
        <v>67</v>
      </c>
      <c r="D1456" s="139">
        <v>1132533</v>
      </c>
      <c r="E1456" s="139" t="s">
        <v>155</v>
      </c>
      <c r="F1456" s="139">
        <v>7627</v>
      </c>
      <c r="G1456" s="139" t="s">
        <v>1269</v>
      </c>
      <c r="H1456" s="139" t="s">
        <v>1045</v>
      </c>
      <c r="I1456" s="142" t="s">
        <v>74</v>
      </c>
      <c r="J1456" s="203" t="str">
        <f>+_xlfn.XLOOKUP(Tabla1[[#This Row],[COD. COLABORADOR]],'[1]Reg_PJ_IP (Bruto)'!$A:$A,'[1]Reg_PJ_IP (Bruto)'!$BL:$BL)</f>
        <v>ACREDITADA</v>
      </c>
    </row>
    <row r="1457" spans="1:10" x14ac:dyDescent="0.3">
      <c r="A1457" s="123" t="s">
        <v>77</v>
      </c>
      <c r="B1457" s="124">
        <v>45267</v>
      </c>
      <c r="C1457" s="139" t="s">
        <v>68</v>
      </c>
      <c r="D1457" s="139">
        <v>1132208</v>
      </c>
      <c r="E1457" s="143" t="s">
        <v>973</v>
      </c>
      <c r="F1457" s="143">
        <v>7670</v>
      </c>
      <c r="G1457" s="139" t="s">
        <v>154</v>
      </c>
      <c r="H1457" s="139" t="s">
        <v>1044</v>
      </c>
      <c r="I1457" s="142" t="s">
        <v>74</v>
      </c>
      <c r="J1457" s="203" t="str">
        <f>+_xlfn.XLOOKUP(Tabla1[[#This Row],[COD. COLABORADOR]],'[1]Reg_PJ_IP (Bruto)'!$A:$A,'[1]Reg_PJ_IP (Bruto)'!$BL:$BL)</f>
        <v>ACREDITADA</v>
      </c>
    </row>
    <row r="1458" spans="1:10" x14ac:dyDescent="0.3">
      <c r="A1458" s="123" t="s">
        <v>77</v>
      </c>
      <c r="B1458" s="124">
        <v>45292</v>
      </c>
      <c r="C1458" s="139" t="s">
        <v>67</v>
      </c>
      <c r="D1458" s="139">
        <v>1132736</v>
      </c>
      <c r="E1458" s="143" t="s">
        <v>1287</v>
      </c>
      <c r="F1458" s="143">
        <v>6100</v>
      </c>
      <c r="G1458" s="139" t="s">
        <v>1061</v>
      </c>
      <c r="H1458" s="139" t="s">
        <v>1045</v>
      </c>
      <c r="I1458" s="142" t="s">
        <v>75</v>
      </c>
      <c r="J1458" s="203" t="str">
        <f>+_xlfn.XLOOKUP(Tabla1[[#This Row],[COD. COLABORADOR]],'[1]Reg_PJ_IP (Bruto)'!$A:$A,'[1]Reg_PJ_IP (Bruto)'!$BL:$BL)</f>
        <v>ACREDITADA</v>
      </c>
    </row>
    <row r="1459" spans="1:10" x14ac:dyDescent="0.3">
      <c r="A1459" s="123" t="s">
        <v>77</v>
      </c>
      <c r="B1459" s="124">
        <v>45292</v>
      </c>
      <c r="C1459" s="139" t="s">
        <v>67</v>
      </c>
      <c r="D1459" s="139">
        <v>1132059</v>
      </c>
      <c r="E1459" s="143" t="s">
        <v>1530</v>
      </c>
      <c r="F1459" s="143">
        <v>7650</v>
      </c>
      <c r="G1459" s="139" t="s">
        <v>1270</v>
      </c>
      <c r="H1459" s="139" t="s">
        <v>1056</v>
      </c>
      <c r="I1459" s="142" t="s">
        <v>74</v>
      </c>
      <c r="J1459" s="203" t="str">
        <f>+_xlfn.XLOOKUP(Tabla1[[#This Row],[COD. COLABORADOR]],'[1]Reg_PJ_IP (Bruto)'!$A:$A,'[1]Reg_PJ_IP (Bruto)'!$BL:$BL)</f>
        <v>ACREDITADA</v>
      </c>
    </row>
    <row r="1460" spans="1:10" x14ac:dyDescent="0.3">
      <c r="A1460" s="125" t="s">
        <v>77</v>
      </c>
      <c r="B1460" s="124">
        <v>45309</v>
      </c>
      <c r="C1460" s="139" t="s">
        <v>72</v>
      </c>
      <c r="D1460" s="140">
        <v>1132602</v>
      </c>
      <c r="E1460" s="141" t="s">
        <v>1544</v>
      </c>
      <c r="F1460" s="141">
        <v>6935</v>
      </c>
      <c r="G1460" s="140" t="s">
        <v>1545</v>
      </c>
      <c r="H1460" s="139" t="s">
        <v>1044</v>
      </c>
      <c r="I1460" s="142" t="s">
        <v>74</v>
      </c>
      <c r="J1460" s="203" t="str">
        <f>+_xlfn.XLOOKUP(Tabla1[[#This Row],[COD. COLABORADOR]],'[1]Reg_PJ_IP (Bruto)'!$A:$A,'[1]Reg_PJ_IP (Bruto)'!$BL:$BL)</f>
        <v>ACREDITADA</v>
      </c>
    </row>
    <row r="1461" spans="1:10" x14ac:dyDescent="0.3">
      <c r="A1461" s="123" t="s">
        <v>77</v>
      </c>
      <c r="B1461" s="128">
        <v>45323</v>
      </c>
      <c r="C1461" s="139" t="s">
        <v>70</v>
      </c>
      <c r="D1461" s="140">
        <v>1132745</v>
      </c>
      <c r="E1461" s="141" t="s">
        <v>1532</v>
      </c>
      <c r="F1461" s="141">
        <v>7473</v>
      </c>
      <c r="G1461" s="140" t="s">
        <v>1173</v>
      </c>
      <c r="H1461" s="140" t="s">
        <v>1058</v>
      </c>
      <c r="I1461" s="142" t="s">
        <v>74</v>
      </c>
      <c r="J1461" s="203" t="str">
        <f>+_xlfn.XLOOKUP(Tabla1[[#This Row],[COD. COLABORADOR]],'[1]Reg_PJ_IP (Bruto)'!$A:$A,'[1]Reg_PJ_IP (Bruto)'!$BL:$BL)</f>
        <v>ACREDITADA</v>
      </c>
    </row>
    <row r="1462" spans="1:10" x14ac:dyDescent="0.3">
      <c r="A1462" s="125" t="s">
        <v>77</v>
      </c>
      <c r="B1462" s="128">
        <v>45323</v>
      </c>
      <c r="C1462" s="139" t="s">
        <v>70</v>
      </c>
      <c r="D1462" s="140">
        <v>1132749</v>
      </c>
      <c r="E1462" s="141" t="s">
        <v>510</v>
      </c>
      <c r="F1462" s="141">
        <v>6570</v>
      </c>
      <c r="G1462" s="140" t="s">
        <v>1445</v>
      </c>
      <c r="H1462" s="140" t="s">
        <v>1051</v>
      </c>
      <c r="I1462" s="142" t="s">
        <v>74</v>
      </c>
      <c r="J1462" s="203" t="str">
        <f>+_xlfn.XLOOKUP(Tabla1[[#This Row],[COD. COLABORADOR]],'[1]Reg_PJ_IP (Bruto)'!$A:$A,'[1]Reg_PJ_IP (Bruto)'!$BL:$BL)</f>
        <v>ACREDITADA</v>
      </c>
    </row>
    <row r="1463" spans="1:10" x14ac:dyDescent="0.3">
      <c r="A1463" s="123" t="s">
        <v>77</v>
      </c>
      <c r="B1463" s="128">
        <v>45323</v>
      </c>
      <c r="C1463" s="139" t="s">
        <v>72</v>
      </c>
      <c r="D1463" s="139">
        <v>1132818</v>
      </c>
      <c r="E1463" s="143" t="s">
        <v>1288</v>
      </c>
      <c r="F1463" s="143">
        <v>7320</v>
      </c>
      <c r="G1463" s="139" t="s">
        <v>104</v>
      </c>
      <c r="H1463" s="139" t="s">
        <v>1044</v>
      </c>
      <c r="I1463" s="142" t="s">
        <v>74</v>
      </c>
      <c r="J1463" s="203" t="str">
        <f>+_xlfn.XLOOKUP(Tabla1[[#This Row],[COD. COLABORADOR]],'[1]Reg_PJ_IP (Bruto)'!$A:$A,'[1]Reg_PJ_IP (Bruto)'!$BL:$BL)</f>
        <v>ACREDITADA</v>
      </c>
    </row>
    <row r="1464" spans="1:10" x14ac:dyDescent="0.3">
      <c r="A1464" s="125" t="s">
        <v>77</v>
      </c>
      <c r="B1464" s="124">
        <v>45323</v>
      </c>
      <c r="C1464" s="139" t="s">
        <v>71</v>
      </c>
      <c r="D1464" s="139">
        <v>1132686</v>
      </c>
      <c r="E1464" s="143" t="s">
        <v>118</v>
      </c>
      <c r="F1464" s="143">
        <v>7765</v>
      </c>
      <c r="G1464" s="139" t="s">
        <v>116</v>
      </c>
      <c r="H1464" s="139" t="s">
        <v>1048</v>
      </c>
      <c r="I1464" s="142" t="s">
        <v>71</v>
      </c>
      <c r="J1464" s="203" t="str">
        <f>+_xlfn.XLOOKUP(Tabla1[[#This Row],[COD. COLABORADOR]],'[1]Reg_PJ_IP (Bruto)'!$A:$A,'[1]Reg_PJ_IP (Bruto)'!$BL:$BL)</f>
        <v>ACREDITADA</v>
      </c>
    </row>
    <row r="1465" spans="1:10" x14ac:dyDescent="0.3">
      <c r="A1465" s="123" t="s">
        <v>77</v>
      </c>
      <c r="B1465" s="128">
        <v>45348</v>
      </c>
      <c r="C1465" s="139" t="s">
        <v>70</v>
      </c>
      <c r="D1465" s="139">
        <v>1132613</v>
      </c>
      <c r="E1465" s="143" t="s">
        <v>532</v>
      </c>
      <c r="F1465" s="143">
        <v>7510</v>
      </c>
      <c r="G1465" s="139" t="s">
        <v>1223</v>
      </c>
      <c r="H1465" s="139" t="s">
        <v>1052</v>
      </c>
      <c r="I1465" s="142" t="s">
        <v>75</v>
      </c>
      <c r="J1465" s="203" t="str">
        <f>+_xlfn.XLOOKUP(Tabla1[[#This Row],[COD. COLABORADOR]],'[1]Reg_PJ_IP (Bruto)'!$A:$A,'[1]Reg_PJ_IP (Bruto)'!$BL:$BL)</f>
        <v>ACREDITADA</v>
      </c>
    </row>
    <row r="1466" spans="1:10" x14ac:dyDescent="0.3">
      <c r="A1466" s="123" t="s">
        <v>77</v>
      </c>
      <c r="B1466" s="124">
        <v>45352</v>
      </c>
      <c r="C1466" s="139" t="s">
        <v>72</v>
      </c>
      <c r="D1466" s="139">
        <v>1132831</v>
      </c>
      <c r="E1466" s="143" t="s">
        <v>1289</v>
      </c>
      <c r="F1466" s="143">
        <v>7457</v>
      </c>
      <c r="G1466" s="139" t="s">
        <v>1290</v>
      </c>
      <c r="H1466" s="139" t="s">
        <v>1063</v>
      </c>
      <c r="I1466" s="142" t="s">
        <v>74</v>
      </c>
      <c r="J1466" s="203" t="str">
        <f>+_xlfn.XLOOKUP(Tabla1[[#This Row],[COD. COLABORADOR]],'[1]Reg_PJ_IP (Bruto)'!$A:$A,'[1]Reg_PJ_IP (Bruto)'!$BL:$BL)</f>
        <v>ACREDITADA</v>
      </c>
    </row>
    <row r="1467" spans="1:10" x14ac:dyDescent="0.3">
      <c r="A1467" s="123" t="s">
        <v>77</v>
      </c>
      <c r="B1467" s="126">
        <v>45352</v>
      </c>
      <c r="C1467" s="139" t="s">
        <v>68</v>
      </c>
      <c r="D1467" s="139">
        <v>1132820</v>
      </c>
      <c r="E1467" s="139" t="s">
        <v>1273</v>
      </c>
      <c r="F1467" s="139">
        <v>7320</v>
      </c>
      <c r="G1467" s="139" t="s">
        <v>104</v>
      </c>
      <c r="H1467" s="139" t="s">
        <v>1044</v>
      </c>
      <c r="I1467" s="142" t="s">
        <v>74</v>
      </c>
      <c r="J1467" s="203" t="str">
        <f>+_xlfn.XLOOKUP(Tabla1[[#This Row],[COD. COLABORADOR]],'[1]Reg_PJ_IP (Bruto)'!$A:$A,'[1]Reg_PJ_IP (Bruto)'!$BL:$BL)</f>
        <v>ACREDITADA</v>
      </c>
    </row>
    <row r="1468" spans="1:10" x14ac:dyDescent="0.3">
      <c r="A1468" s="125" t="s">
        <v>77</v>
      </c>
      <c r="B1468" s="124">
        <v>45383</v>
      </c>
      <c r="C1468" s="139" t="s">
        <v>70</v>
      </c>
      <c r="D1468" s="139">
        <v>1132359</v>
      </c>
      <c r="E1468" s="143" t="s">
        <v>200</v>
      </c>
      <c r="F1468" s="143">
        <v>1950</v>
      </c>
      <c r="G1468" s="139" t="s">
        <v>201</v>
      </c>
      <c r="H1468" s="139" t="s">
        <v>1046</v>
      </c>
      <c r="I1468" s="142" t="s">
        <v>74</v>
      </c>
      <c r="J1468" s="203" t="str">
        <f>+_xlfn.XLOOKUP(Tabla1[[#This Row],[COD. COLABORADOR]],'[1]Reg_PJ_IP (Bruto)'!$A:$A,'[1]Reg_PJ_IP (Bruto)'!$BL:$BL)</f>
        <v>ACREDITADA</v>
      </c>
    </row>
    <row r="1469" spans="1:10" x14ac:dyDescent="0.3">
      <c r="A1469" s="123" t="s">
        <v>77</v>
      </c>
      <c r="B1469" s="124">
        <v>45383</v>
      </c>
      <c r="C1469" s="139" t="s">
        <v>70</v>
      </c>
      <c r="D1469" s="139">
        <v>1132548</v>
      </c>
      <c r="E1469" s="143" t="s">
        <v>531</v>
      </c>
      <c r="F1469" s="143">
        <v>6902</v>
      </c>
      <c r="G1469" s="139" t="s">
        <v>1431</v>
      </c>
      <c r="H1469" s="139" t="s">
        <v>1051</v>
      </c>
      <c r="I1469" s="142" t="s">
        <v>75</v>
      </c>
      <c r="J1469" s="203" t="str">
        <f>+_xlfn.XLOOKUP(Tabla1[[#This Row],[COD. COLABORADOR]],'[1]Reg_PJ_IP (Bruto)'!$A:$A,'[1]Reg_PJ_IP (Bruto)'!$BL:$BL)</f>
        <v>ACREDITADA</v>
      </c>
    </row>
    <row r="1470" spans="1:10" x14ac:dyDescent="0.3">
      <c r="A1470" s="123" t="s">
        <v>77</v>
      </c>
      <c r="B1470" s="126">
        <v>45383</v>
      </c>
      <c r="C1470" s="139" t="s">
        <v>70</v>
      </c>
      <c r="D1470" s="139">
        <v>1132822</v>
      </c>
      <c r="E1470" s="143" t="s">
        <v>1271</v>
      </c>
      <c r="F1470" s="143">
        <v>8049</v>
      </c>
      <c r="G1470" s="143" t="s">
        <v>1177</v>
      </c>
      <c r="H1470" s="139" t="s">
        <v>1063</v>
      </c>
      <c r="I1470" s="142" t="s">
        <v>74</v>
      </c>
      <c r="J1470" s="203" t="str">
        <f>+_xlfn.XLOOKUP(Tabla1[[#This Row],[COD. COLABORADOR]],'[1]Reg_PJ_IP (Bruto)'!$A:$A,'[1]Reg_PJ_IP (Bruto)'!$BL:$BL)</f>
        <v>ACREDITADA</v>
      </c>
    </row>
    <row r="1471" spans="1:10" x14ac:dyDescent="0.3">
      <c r="A1471" s="125" t="s">
        <v>77</v>
      </c>
      <c r="B1471" s="124">
        <v>45383</v>
      </c>
      <c r="C1471" s="139" t="s">
        <v>72</v>
      </c>
      <c r="D1471" s="139">
        <v>1132316</v>
      </c>
      <c r="E1471" s="143" t="s">
        <v>199</v>
      </c>
      <c r="F1471" s="143">
        <v>4425</v>
      </c>
      <c r="G1471" s="139" t="s">
        <v>1276</v>
      </c>
      <c r="H1471" s="139" t="s">
        <v>1046</v>
      </c>
      <c r="I1471" s="142" t="s">
        <v>74</v>
      </c>
      <c r="J1471" s="203" t="str">
        <f>+_xlfn.XLOOKUP(Tabla1[[#This Row],[COD. COLABORADOR]],'[1]Reg_PJ_IP (Bruto)'!$A:$A,'[1]Reg_PJ_IP (Bruto)'!$BL:$BL)</f>
        <v>ACREDITADA</v>
      </c>
    </row>
    <row r="1472" spans="1:10" x14ac:dyDescent="0.3">
      <c r="A1472" s="123" t="s">
        <v>77</v>
      </c>
      <c r="B1472" s="126">
        <v>45383</v>
      </c>
      <c r="C1472" s="139" t="s">
        <v>70</v>
      </c>
      <c r="D1472" s="139">
        <v>1132693</v>
      </c>
      <c r="E1472" s="143" t="s">
        <v>834</v>
      </c>
      <c r="F1472" s="139">
        <v>2260</v>
      </c>
      <c r="G1472" s="139" t="s">
        <v>149</v>
      </c>
      <c r="H1472" s="139" t="s">
        <v>1047</v>
      </c>
      <c r="I1472" s="142" t="s">
        <v>74</v>
      </c>
      <c r="J1472" s="203" t="str">
        <f>+_xlfn.XLOOKUP(Tabla1[[#This Row],[COD. COLABORADOR]],'[1]Reg_PJ_IP (Bruto)'!$A:$A,'[1]Reg_PJ_IP (Bruto)'!$BL:$BL)</f>
        <v>ACREDITADA</v>
      </c>
    </row>
    <row r="1473" spans="1:10" x14ac:dyDescent="0.3">
      <c r="A1473" s="123" t="s">
        <v>77</v>
      </c>
      <c r="B1473" s="124">
        <v>45383</v>
      </c>
      <c r="C1473" s="139" t="s">
        <v>70</v>
      </c>
      <c r="D1473" s="139">
        <v>1132820</v>
      </c>
      <c r="E1473" s="143" t="s">
        <v>1273</v>
      </c>
      <c r="F1473" s="143">
        <v>7320</v>
      </c>
      <c r="G1473" s="139" t="s">
        <v>104</v>
      </c>
      <c r="H1473" s="139" t="s">
        <v>1044</v>
      </c>
      <c r="I1473" s="142" t="s">
        <v>74</v>
      </c>
      <c r="J1473" s="203" t="str">
        <f>+_xlfn.XLOOKUP(Tabla1[[#This Row],[COD. COLABORADOR]],'[1]Reg_PJ_IP (Bruto)'!$A:$A,'[1]Reg_PJ_IP (Bruto)'!$BL:$BL)</f>
        <v>ACREDITADA</v>
      </c>
    </row>
    <row r="1474" spans="1:10" x14ac:dyDescent="0.3">
      <c r="A1474" s="123" t="s">
        <v>77</v>
      </c>
      <c r="B1474" s="126">
        <v>45383</v>
      </c>
      <c r="C1474" s="139" t="s">
        <v>70</v>
      </c>
      <c r="D1474" s="139">
        <v>1132646</v>
      </c>
      <c r="E1474" s="139" t="s">
        <v>115</v>
      </c>
      <c r="F1474" s="143">
        <v>7765</v>
      </c>
      <c r="G1474" s="143" t="s">
        <v>116</v>
      </c>
      <c r="H1474" s="139" t="s">
        <v>1048</v>
      </c>
      <c r="I1474" s="142" t="s">
        <v>74</v>
      </c>
      <c r="J1474" s="203" t="str">
        <f>+_xlfn.XLOOKUP(Tabla1[[#This Row],[COD. COLABORADOR]],'[1]Reg_PJ_IP (Bruto)'!$A:$A,'[1]Reg_PJ_IP (Bruto)'!$BL:$BL)</f>
        <v>ACREDITADA</v>
      </c>
    </row>
    <row r="1475" spans="1:10" x14ac:dyDescent="0.3">
      <c r="A1475" s="125" t="s">
        <v>77</v>
      </c>
      <c r="B1475" s="124">
        <v>45413</v>
      </c>
      <c r="C1475" s="139" t="s">
        <v>70</v>
      </c>
      <c r="D1475" s="139">
        <v>1132840</v>
      </c>
      <c r="E1475" s="143" t="s">
        <v>1267</v>
      </c>
      <c r="F1475" s="143">
        <v>7102</v>
      </c>
      <c r="G1475" s="139" t="s">
        <v>535</v>
      </c>
      <c r="H1475" s="139" t="s">
        <v>1064</v>
      </c>
      <c r="I1475" s="142" t="s">
        <v>74</v>
      </c>
      <c r="J1475" s="203" t="str">
        <f>+_xlfn.XLOOKUP(Tabla1[[#This Row],[COD. COLABORADOR]],'[1]Reg_PJ_IP (Bruto)'!$A:$A,'[1]Reg_PJ_IP (Bruto)'!$BL:$BL)</f>
        <v>ACREDITADA</v>
      </c>
    </row>
    <row r="1476" spans="1:10" x14ac:dyDescent="0.3">
      <c r="A1476" s="123" t="s">
        <v>77</v>
      </c>
      <c r="B1476" s="124">
        <v>45413</v>
      </c>
      <c r="C1476" s="139" t="s">
        <v>70</v>
      </c>
      <c r="D1476" s="139">
        <v>1132418</v>
      </c>
      <c r="E1476" s="143" t="s">
        <v>202</v>
      </c>
      <c r="F1476" s="143">
        <v>6100</v>
      </c>
      <c r="G1476" s="139" t="s">
        <v>1061</v>
      </c>
      <c r="H1476" s="139" t="s">
        <v>1045</v>
      </c>
      <c r="I1476" s="142" t="s">
        <v>74</v>
      </c>
      <c r="J1476" s="203" t="str">
        <f>+_xlfn.XLOOKUP(Tabla1[[#This Row],[COD. COLABORADOR]],'[1]Reg_PJ_IP (Bruto)'!$A:$A,'[1]Reg_PJ_IP (Bruto)'!$BL:$BL)</f>
        <v>ACREDITADA</v>
      </c>
    </row>
    <row r="1477" spans="1:10" x14ac:dyDescent="0.3">
      <c r="A1477" s="123" t="s">
        <v>77</v>
      </c>
      <c r="B1477" s="124">
        <v>45413</v>
      </c>
      <c r="C1477" s="139" t="s">
        <v>70</v>
      </c>
      <c r="D1477" s="139">
        <v>1132831</v>
      </c>
      <c r="E1477" s="143" t="s">
        <v>1289</v>
      </c>
      <c r="F1477" s="143">
        <v>7457</v>
      </c>
      <c r="G1477" s="139" t="s">
        <v>1290</v>
      </c>
      <c r="H1477" s="139" t="s">
        <v>1063</v>
      </c>
      <c r="I1477" s="142" t="s">
        <v>74</v>
      </c>
      <c r="J1477" s="203" t="str">
        <f>+_xlfn.XLOOKUP(Tabla1[[#This Row],[COD. COLABORADOR]],'[1]Reg_PJ_IP (Bruto)'!$A:$A,'[1]Reg_PJ_IP (Bruto)'!$BL:$BL)</f>
        <v>ACREDITADA</v>
      </c>
    </row>
    <row r="1478" spans="1:10" x14ac:dyDescent="0.3">
      <c r="A1478" s="123" t="s">
        <v>77</v>
      </c>
      <c r="B1478" s="126">
        <v>45413</v>
      </c>
      <c r="C1478" s="139" t="s">
        <v>70</v>
      </c>
      <c r="D1478" s="139">
        <v>1132796</v>
      </c>
      <c r="E1478" s="143" t="s">
        <v>1291</v>
      </c>
      <c r="F1478" s="139">
        <v>7086</v>
      </c>
      <c r="G1478" s="139" t="s">
        <v>1215</v>
      </c>
      <c r="H1478" s="139" t="s">
        <v>1054</v>
      </c>
      <c r="I1478" s="142" t="s">
        <v>74</v>
      </c>
      <c r="J1478" s="203" t="str">
        <f>+_xlfn.XLOOKUP(Tabla1[[#This Row],[COD. COLABORADOR]],'[1]Reg_PJ_IP (Bruto)'!$A:$A,'[1]Reg_PJ_IP (Bruto)'!$BL:$BL)</f>
        <v>ACREDITADA</v>
      </c>
    </row>
    <row r="1479" spans="1:10" x14ac:dyDescent="0.3">
      <c r="A1479" s="123" t="s">
        <v>77</v>
      </c>
      <c r="B1479" s="124">
        <v>45413</v>
      </c>
      <c r="C1479" s="139" t="s">
        <v>70</v>
      </c>
      <c r="D1479" s="139">
        <v>1132572</v>
      </c>
      <c r="E1479" s="143" t="s">
        <v>523</v>
      </c>
      <c r="F1479" s="143">
        <v>7726</v>
      </c>
      <c r="G1479" s="139" t="s">
        <v>87</v>
      </c>
      <c r="H1479" s="139" t="s">
        <v>1057</v>
      </c>
      <c r="I1479" s="142" t="s">
        <v>74</v>
      </c>
      <c r="J1479" s="203" t="str">
        <f>+_xlfn.XLOOKUP(Tabla1[[#This Row],[COD. COLABORADOR]],'[1]Reg_PJ_IP (Bruto)'!$A:$A,'[1]Reg_PJ_IP (Bruto)'!$BL:$BL)</f>
        <v>ACREDITADA</v>
      </c>
    </row>
    <row r="1480" spans="1:10" x14ac:dyDescent="0.3">
      <c r="A1480" s="123" t="s">
        <v>77</v>
      </c>
      <c r="B1480" s="126">
        <v>45413</v>
      </c>
      <c r="C1480" s="139" t="s">
        <v>70</v>
      </c>
      <c r="D1480" s="139">
        <v>1131905</v>
      </c>
      <c r="E1480" s="143" t="s">
        <v>88</v>
      </c>
      <c r="F1480" s="139">
        <v>6897</v>
      </c>
      <c r="G1480" s="139" t="s">
        <v>89</v>
      </c>
      <c r="H1480" s="139" t="s">
        <v>1045</v>
      </c>
      <c r="I1480" s="142" t="s">
        <v>74</v>
      </c>
      <c r="J1480" s="203" t="str">
        <f>+_xlfn.XLOOKUP(Tabla1[[#This Row],[COD. COLABORADOR]],'[1]Reg_PJ_IP (Bruto)'!$A:$A,'[1]Reg_PJ_IP (Bruto)'!$BL:$BL)</f>
        <v>ACREDITADA</v>
      </c>
    </row>
    <row r="1481" spans="1:10" x14ac:dyDescent="0.3">
      <c r="A1481" s="123" t="s">
        <v>77</v>
      </c>
      <c r="B1481" s="126">
        <v>45413</v>
      </c>
      <c r="C1481" s="139" t="s">
        <v>70</v>
      </c>
      <c r="D1481" s="139">
        <v>1132549</v>
      </c>
      <c r="E1481" s="139" t="s">
        <v>835</v>
      </c>
      <c r="F1481" s="143">
        <v>6902</v>
      </c>
      <c r="G1481" s="139" t="s">
        <v>1431</v>
      </c>
      <c r="H1481" s="139" t="s">
        <v>1051</v>
      </c>
      <c r="I1481" s="142" t="s">
        <v>74</v>
      </c>
      <c r="J1481" s="203" t="str">
        <f>+_xlfn.XLOOKUP(Tabla1[[#This Row],[COD. COLABORADOR]],'[1]Reg_PJ_IP (Bruto)'!$A:$A,'[1]Reg_PJ_IP (Bruto)'!$BL:$BL)</f>
        <v>ACREDITADA</v>
      </c>
    </row>
    <row r="1482" spans="1:10" x14ac:dyDescent="0.3">
      <c r="A1482" s="123" t="s">
        <v>77</v>
      </c>
      <c r="B1482" s="126">
        <v>45413</v>
      </c>
      <c r="C1482" s="139" t="s">
        <v>70</v>
      </c>
      <c r="D1482" s="139">
        <v>1132716</v>
      </c>
      <c r="E1482" s="139" t="s">
        <v>114</v>
      </c>
      <c r="F1482" s="139">
        <v>7645</v>
      </c>
      <c r="G1482" s="139" t="s">
        <v>1176</v>
      </c>
      <c r="H1482" s="139" t="s">
        <v>1045</v>
      </c>
      <c r="I1482" s="142" t="s">
        <v>74</v>
      </c>
      <c r="J1482" s="203" t="str">
        <f>+_xlfn.XLOOKUP(Tabla1[[#This Row],[COD. COLABORADOR]],'[1]Reg_PJ_IP (Bruto)'!$A:$A,'[1]Reg_PJ_IP (Bruto)'!$BL:$BL)</f>
        <v>ACREDITADA</v>
      </c>
    </row>
    <row r="1483" spans="1:10" x14ac:dyDescent="0.3">
      <c r="A1483" s="123" t="s">
        <v>77</v>
      </c>
      <c r="B1483" s="124">
        <v>45444</v>
      </c>
      <c r="C1483" s="139" t="s">
        <v>69</v>
      </c>
      <c r="D1483" s="139">
        <v>1132343</v>
      </c>
      <c r="E1483" s="143" t="s">
        <v>498</v>
      </c>
      <c r="F1483" s="143">
        <v>6100</v>
      </c>
      <c r="G1483" s="139" t="s">
        <v>1061</v>
      </c>
      <c r="H1483" s="139" t="s">
        <v>1048</v>
      </c>
      <c r="I1483" s="142" t="s">
        <v>74</v>
      </c>
      <c r="J1483" s="203" t="str">
        <f>+_xlfn.XLOOKUP(Tabla1[[#This Row],[COD. COLABORADOR]],'[1]Reg_PJ_IP (Bruto)'!$A:$A,'[1]Reg_PJ_IP (Bruto)'!$BL:$BL)</f>
        <v>ACREDITADA</v>
      </c>
    </row>
    <row r="1484" spans="1:10" x14ac:dyDescent="0.3">
      <c r="A1484" s="123" t="s">
        <v>77</v>
      </c>
      <c r="B1484" s="126">
        <v>45444</v>
      </c>
      <c r="C1484" s="139" t="s">
        <v>69</v>
      </c>
      <c r="D1484" s="139">
        <v>1132860</v>
      </c>
      <c r="E1484" s="139" t="s">
        <v>1294</v>
      </c>
      <c r="F1484" s="139">
        <v>7700</v>
      </c>
      <c r="G1484" s="139" t="s">
        <v>130</v>
      </c>
      <c r="H1484" s="139" t="s">
        <v>1044</v>
      </c>
      <c r="I1484" s="142" t="s">
        <v>74</v>
      </c>
      <c r="J1484" s="203" t="str">
        <f>+_xlfn.XLOOKUP(Tabla1[[#This Row],[COD. COLABORADOR]],'[1]Reg_PJ_IP (Bruto)'!$A:$A,'[1]Reg_PJ_IP (Bruto)'!$BL:$BL)</f>
        <v>ACREDITADA</v>
      </c>
    </row>
    <row r="1485" spans="1:10" x14ac:dyDescent="0.3">
      <c r="A1485" s="123" t="s">
        <v>77</v>
      </c>
      <c r="B1485" s="124">
        <v>45444</v>
      </c>
      <c r="C1485" s="139" t="s">
        <v>70</v>
      </c>
      <c r="D1485" s="139">
        <v>1132269</v>
      </c>
      <c r="E1485" s="143" t="s">
        <v>152</v>
      </c>
      <c r="F1485" s="143">
        <v>7206</v>
      </c>
      <c r="G1485" s="139" t="s">
        <v>153</v>
      </c>
      <c r="H1485" s="139" t="s">
        <v>1075</v>
      </c>
      <c r="I1485" s="142" t="s">
        <v>74</v>
      </c>
      <c r="J1485" s="203" t="str">
        <f>+_xlfn.XLOOKUP(Tabla1[[#This Row],[COD. COLABORADOR]],'[1]Reg_PJ_IP (Bruto)'!$A:$A,'[1]Reg_PJ_IP (Bruto)'!$BL:$BL)</f>
        <v>ACREDITADA</v>
      </c>
    </row>
    <row r="1486" spans="1:10" x14ac:dyDescent="0.3">
      <c r="A1486" s="123" t="s">
        <v>77</v>
      </c>
      <c r="B1486" s="124">
        <v>45444</v>
      </c>
      <c r="C1486" s="139" t="s">
        <v>69</v>
      </c>
      <c r="D1486" s="139">
        <v>1132838</v>
      </c>
      <c r="E1486" s="143" t="s">
        <v>1264</v>
      </c>
      <c r="F1486" s="143">
        <v>7645</v>
      </c>
      <c r="G1486" s="139" t="s">
        <v>1176</v>
      </c>
      <c r="H1486" s="139" t="s">
        <v>1044</v>
      </c>
      <c r="I1486" s="142" t="s">
        <v>75</v>
      </c>
      <c r="J1486" s="203" t="str">
        <f>+_xlfn.XLOOKUP(Tabla1[[#This Row],[COD. COLABORADOR]],'[1]Reg_PJ_IP (Bruto)'!$A:$A,'[1]Reg_PJ_IP (Bruto)'!$BL:$BL)</f>
        <v>ACREDITADA</v>
      </c>
    </row>
    <row r="1487" spans="1:10" x14ac:dyDescent="0.3">
      <c r="A1487" s="123" t="s">
        <v>77</v>
      </c>
      <c r="B1487" s="124">
        <v>45444</v>
      </c>
      <c r="C1487" s="139" t="s">
        <v>70</v>
      </c>
      <c r="D1487" s="139">
        <v>1132748</v>
      </c>
      <c r="E1487" s="143" t="s">
        <v>1292</v>
      </c>
      <c r="F1487" s="143">
        <v>7510</v>
      </c>
      <c r="G1487" s="139" t="s">
        <v>1223</v>
      </c>
      <c r="H1487" s="139" t="s">
        <v>1051</v>
      </c>
      <c r="I1487" s="142" t="s">
        <v>75</v>
      </c>
      <c r="J1487" s="203" t="str">
        <f>+_xlfn.XLOOKUP(Tabla1[[#This Row],[COD. COLABORADOR]],'[1]Reg_PJ_IP (Bruto)'!$A:$A,'[1]Reg_PJ_IP (Bruto)'!$BL:$BL)</f>
        <v>ACREDITADA</v>
      </c>
    </row>
    <row r="1488" spans="1:10" x14ac:dyDescent="0.3">
      <c r="A1488" s="123" t="s">
        <v>77</v>
      </c>
      <c r="B1488" s="126">
        <v>45444</v>
      </c>
      <c r="C1488" s="139" t="s">
        <v>70</v>
      </c>
      <c r="D1488" s="139">
        <v>1132802</v>
      </c>
      <c r="E1488" s="139" t="s">
        <v>158</v>
      </c>
      <c r="F1488" s="143">
        <v>7726</v>
      </c>
      <c r="G1488" s="139" t="s">
        <v>87</v>
      </c>
      <c r="H1488" s="139" t="s">
        <v>1059</v>
      </c>
      <c r="I1488" s="142" t="s">
        <v>74</v>
      </c>
      <c r="J1488" s="203" t="str">
        <f>+_xlfn.XLOOKUP(Tabla1[[#This Row],[COD. COLABORADOR]],'[1]Reg_PJ_IP (Bruto)'!$A:$A,'[1]Reg_PJ_IP (Bruto)'!$BL:$BL)</f>
        <v>ACREDITADA</v>
      </c>
    </row>
    <row r="1489" spans="1:10" x14ac:dyDescent="0.3">
      <c r="A1489" s="123" t="s">
        <v>77</v>
      </c>
      <c r="B1489" s="126">
        <v>45444</v>
      </c>
      <c r="C1489" s="139" t="s">
        <v>69</v>
      </c>
      <c r="D1489" s="139">
        <v>1132834</v>
      </c>
      <c r="E1489" s="143" t="s">
        <v>1293</v>
      </c>
      <c r="F1489" s="139">
        <v>6959</v>
      </c>
      <c r="G1489" s="143" t="s">
        <v>1542</v>
      </c>
      <c r="H1489" s="139" t="s">
        <v>1044</v>
      </c>
      <c r="I1489" s="142" t="s">
        <v>75</v>
      </c>
      <c r="J1489" s="203" t="str">
        <f>+_xlfn.XLOOKUP(Tabla1[[#This Row],[COD. COLABORADOR]],'[1]Reg_PJ_IP (Bruto)'!$A:$A,'[1]Reg_PJ_IP (Bruto)'!$BL:$BL)</f>
        <v>ACREDITADA</v>
      </c>
    </row>
    <row r="1490" spans="1:10" x14ac:dyDescent="0.3">
      <c r="A1490" s="123" t="s">
        <v>77</v>
      </c>
      <c r="B1490" s="126">
        <v>45474</v>
      </c>
      <c r="C1490" s="139" t="s">
        <v>70</v>
      </c>
      <c r="D1490" s="139">
        <v>1132717</v>
      </c>
      <c r="E1490" s="139" t="s">
        <v>1296</v>
      </c>
      <c r="F1490" s="139">
        <v>7645</v>
      </c>
      <c r="G1490" s="139" t="s">
        <v>1176</v>
      </c>
      <c r="H1490" s="139" t="s">
        <v>1045</v>
      </c>
      <c r="I1490" s="142" t="s">
        <v>74</v>
      </c>
      <c r="J1490" s="203" t="str">
        <f>+_xlfn.XLOOKUP(Tabla1[[#This Row],[COD. COLABORADOR]],'[1]Reg_PJ_IP (Bruto)'!$A:$A,'[1]Reg_PJ_IP (Bruto)'!$BL:$BL)</f>
        <v>ACREDITADA</v>
      </c>
    </row>
    <row r="1491" spans="1:10" x14ac:dyDescent="0.3">
      <c r="A1491" s="123" t="s">
        <v>77</v>
      </c>
      <c r="B1491" s="124">
        <v>45474</v>
      </c>
      <c r="C1491" s="139" t="s">
        <v>69</v>
      </c>
      <c r="D1491" s="139">
        <v>1132856</v>
      </c>
      <c r="E1491" s="143" t="s">
        <v>707</v>
      </c>
      <c r="F1491" s="143">
        <v>4800</v>
      </c>
      <c r="G1491" s="139" t="s">
        <v>1534</v>
      </c>
      <c r="H1491" s="139" t="s">
        <v>1046</v>
      </c>
      <c r="I1491" s="142" t="s">
        <v>74</v>
      </c>
      <c r="J1491" s="203" t="str">
        <f>+_xlfn.XLOOKUP(Tabla1[[#This Row],[COD. COLABORADOR]],'[1]Reg_PJ_IP (Bruto)'!$A:$A,'[1]Reg_PJ_IP (Bruto)'!$BL:$BL)</f>
        <v>ACREDITADA</v>
      </c>
    </row>
    <row r="1492" spans="1:10" x14ac:dyDescent="0.3">
      <c r="A1492" s="123" t="s">
        <v>77</v>
      </c>
      <c r="B1492" s="124">
        <v>45474</v>
      </c>
      <c r="C1492" s="139" t="s">
        <v>70</v>
      </c>
      <c r="D1492" s="139">
        <v>1132424</v>
      </c>
      <c r="E1492" s="143" t="s">
        <v>159</v>
      </c>
      <c r="F1492" s="143">
        <v>7645</v>
      </c>
      <c r="G1492" s="139" t="s">
        <v>1176</v>
      </c>
      <c r="H1492" s="139" t="s">
        <v>1049</v>
      </c>
      <c r="I1492" s="142" t="s">
        <v>74</v>
      </c>
      <c r="J1492" s="203" t="str">
        <f>+_xlfn.XLOOKUP(Tabla1[[#This Row],[COD. COLABORADOR]],'[1]Reg_PJ_IP (Bruto)'!$A:$A,'[1]Reg_PJ_IP (Bruto)'!$BL:$BL)</f>
        <v>ACREDITADA</v>
      </c>
    </row>
    <row r="1493" spans="1:10" x14ac:dyDescent="0.3">
      <c r="A1493" s="123" t="s">
        <v>77</v>
      </c>
      <c r="B1493" s="124">
        <v>45474</v>
      </c>
      <c r="C1493" s="139" t="s">
        <v>70</v>
      </c>
      <c r="D1493" s="139">
        <v>1132718</v>
      </c>
      <c r="E1493" s="143" t="s">
        <v>1295</v>
      </c>
      <c r="F1493" s="143">
        <v>7645</v>
      </c>
      <c r="G1493" s="139" t="s">
        <v>1176</v>
      </c>
      <c r="H1493" s="139" t="s">
        <v>1045</v>
      </c>
      <c r="I1493" s="142" t="s">
        <v>74</v>
      </c>
      <c r="J1493" s="203" t="str">
        <f>+_xlfn.XLOOKUP(Tabla1[[#This Row],[COD. COLABORADOR]],'[1]Reg_PJ_IP (Bruto)'!$A:$A,'[1]Reg_PJ_IP (Bruto)'!$BL:$BL)</f>
        <v>ACREDITADA</v>
      </c>
    </row>
    <row r="1494" spans="1:10" x14ac:dyDescent="0.3">
      <c r="A1494" s="125" t="s">
        <v>77</v>
      </c>
      <c r="B1494" s="124">
        <v>45474</v>
      </c>
      <c r="C1494" s="139" t="s">
        <v>68</v>
      </c>
      <c r="D1494" s="139">
        <v>1132418</v>
      </c>
      <c r="E1494" s="143" t="s">
        <v>202</v>
      </c>
      <c r="F1494" s="143">
        <v>6100</v>
      </c>
      <c r="G1494" s="139" t="s">
        <v>1061</v>
      </c>
      <c r="H1494" s="139" t="s">
        <v>1045</v>
      </c>
      <c r="I1494" s="142" t="s">
        <v>75</v>
      </c>
      <c r="J1494" s="203" t="str">
        <f>+_xlfn.XLOOKUP(Tabla1[[#This Row],[COD. COLABORADOR]],'[1]Reg_PJ_IP (Bruto)'!$A:$A,'[1]Reg_PJ_IP (Bruto)'!$BL:$BL)</f>
        <v>ACREDITADA</v>
      </c>
    </row>
    <row r="1495" spans="1:10" x14ac:dyDescent="0.3">
      <c r="A1495" s="123" t="s">
        <v>77</v>
      </c>
      <c r="B1495" s="124">
        <v>45474</v>
      </c>
      <c r="C1495" s="139" t="s">
        <v>68</v>
      </c>
      <c r="D1495" s="139">
        <v>1132582</v>
      </c>
      <c r="E1495" s="143" t="s">
        <v>840</v>
      </c>
      <c r="F1495" s="143">
        <v>6897</v>
      </c>
      <c r="G1495" s="139" t="s">
        <v>89</v>
      </c>
      <c r="H1495" s="139" t="s">
        <v>1045</v>
      </c>
      <c r="I1495" s="142" t="s">
        <v>74</v>
      </c>
      <c r="J1495" s="203" t="str">
        <f>+_xlfn.XLOOKUP(Tabla1[[#This Row],[COD. COLABORADOR]],'[1]Reg_PJ_IP (Bruto)'!$A:$A,'[1]Reg_PJ_IP (Bruto)'!$BL:$BL)</f>
        <v>ACREDITADA</v>
      </c>
    </row>
    <row r="1496" spans="1:10" x14ac:dyDescent="0.3">
      <c r="A1496" s="125" t="s">
        <v>77</v>
      </c>
      <c r="B1496" s="124">
        <v>45474</v>
      </c>
      <c r="C1496" s="139" t="s">
        <v>70</v>
      </c>
      <c r="D1496" s="139">
        <v>1132808</v>
      </c>
      <c r="E1496" s="143" t="s">
        <v>204</v>
      </c>
      <c r="F1496" s="143">
        <v>8045</v>
      </c>
      <c r="G1496" s="139" t="s">
        <v>1193</v>
      </c>
      <c r="H1496" s="139" t="s">
        <v>1059</v>
      </c>
      <c r="I1496" s="142" t="s">
        <v>74</v>
      </c>
      <c r="J1496" s="203" t="str">
        <f>+_xlfn.XLOOKUP(Tabla1[[#This Row],[COD. COLABORADOR]],'[1]Reg_PJ_IP (Bruto)'!$A:$A,'[1]Reg_PJ_IP (Bruto)'!$BL:$BL)</f>
        <v>ACREDITADA</v>
      </c>
    </row>
    <row r="1497" spans="1:10" x14ac:dyDescent="0.3">
      <c r="A1497" s="123" t="s">
        <v>77</v>
      </c>
      <c r="B1497" s="124">
        <v>45482</v>
      </c>
      <c r="C1497" s="139" t="s">
        <v>70</v>
      </c>
      <c r="D1497" s="139">
        <v>1132719</v>
      </c>
      <c r="E1497" s="143" t="s">
        <v>203</v>
      </c>
      <c r="F1497" s="143">
        <v>7645</v>
      </c>
      <c r="G1497" s="139" t="s">
        <v>1176</v>
      </c>
      <c r="H1497" s="139" t="s">
        <v>1045</v>
      </c>
      <c r="I1497" s="142" t="s">
        <v>74</v>
      </c>
      <c r="J1497" s="203" t="str">
        <f>+_xlfn.XLOOKUP(Tabla1[[#This Row],[COD. COLABORADOR]],'[1]Reg_PJ_IP (Bruto)'!$A:$A,'[1]Reg_PJ_IP (Bruto)'!$BL:$BL)</f>
        <v>ACREDITADA</v>
      </c>
    </row>
    <row r="1498" spans="1:10" x14ac:dyDescent="0.3">
      <c r="A1498" s="123" t="s">
        <v>77</v>
      </c>
      <c r="B1498" s="126">
        <v>45505</v>
      </c>
      <c r="C1498" s="139" t="s">
        <v>70</v>
      </c>
      <c r="D1498" s="139">
        <v>1132704</v>
      </c>
      <c r="E1498" s="143" t="s">
        <v>197</v>
      </c>
      <c r="F1498" s="139">
        <v>7036</v>
      </c>
      <c r="G1498" s="139" t="s">
        <v>1427</v>
      </c>
      <c r="H1498" s="139" t="s">
        <v>1046</v>
      </c>
      <c r="I1498" s="142" t="s">
        <v>74</v>
      </c>
      <c r="J1498" s="203" t="str">
        <f>+_xlfn.XLOOKUP(Tabla1[[#This Row],[COD. COLABORADOR]],'[1]Reg_PJ_IP (Bruto)'!$A:$A,'[1]Reg_PJ_IP (Bruto)'!$BL:$BL)</f>
        <v>ACREDITADA</v>
      </c>
    </row>
    <row r="1499" spans="1:10" x14ac:dyDescent="0.3">
      <c r="A1499" s="123" t="s">
        <v>77</v>
      </c>
      <c r="B1499" s="126">
        <v>45505</v>
      </c>
      <c r="C1499" s="139" t="s">
        <v>69</v>
      </c>
      <c r="D1499" s="139">
        <v>1132806</v>
      </c>
      <c r="E1499" s="139" t="s">
        <v>1265</v>
      </c>
      <c r="F1499" s="143">
        <v>7102</v>
      </c>
      <c r="G1499" s="143" t="s">
        <v>535</v>
      </c>
      <c r="H1499" s="139" t="s">
        <v>1064</v>
      </c>
      <c r="I1499" s="142" t="s">
        <v>74</v>
      </c>
      <c r="J1499" s="203" t="str">
        <f>+_xlfn.XLOOKUP(Tabla1[[#This Row],[COD. COLABORADOR]],'[1]Reg_PJ_IP (Bruto)'!$A:$A,'[1]Reg_PJ_IP (Bruto)'!$BL:$BL)</f>
        <v>ACREDITADA</v>
      </c>
    </row>
    <row r="1500" spans="1:10" x14ac:dyDescent="0.3">
      <c r="A1500" s="123" t="s">
        <v>77</v>
      </c>
      <c r="B1500" s="126">
        <v>45505</v>
      </c>
      <c r="C1500" s="139" t="s">
        <v>70</v>
      </c>
      <c r="D1500" s="139">
        <v>1132763</v>
      </c>
      <c r="E1500" s="143" t="s">
        <v>1286</v>
      </c>
      <c r="F1500" s="139">
        <v>7729</v>
      </c>
      <c r="G1500" s="139" t="s">
        <v>206</v>
      </c>
      <c r="H1500" s="139" t="s">
        <v>1057</v>
      </c>
      <c r="I1500" s="142" t="s">
        <v>74</v>
      </c>
      <c r="J1500" s="203" t="str">
        <f>+_xlfn.XLOOKUP(Tabla1[[#This Row],[COD. COLABORADOR]],'[1]Reg_PJ_IP (Bruto)'!$A:$A,'[1]Reg_PJ_IP (Bruto)'!$BL:$BL)</f>
        <v>ACREDITADA</v>
      </c>
    </row>
    <row r="1501" spans="1:10" x14ac:dyDescent="0.3">
      <c r="A1501" s="123" t="s">
        <v>77</v>
      </c>
      <c r="B1501" s="124">
        <v>45505</v>
      </c>
      <c r="C1501" s="139" t="s">
        <v>70</v>
      </c>
      <c r="D1501" s="139">
        <v>1132765</v>
      </c>
      <c r="E1501" s="143" t="s">
        <v>1297</v>
      </c>
      <c r="F1501" s="143">
        <v>7729</v>
      </c>
      <c r="G1501" s="139" t="s">
        <v>206</v>
      </c>
      <c r="H1501" s="139" t="s">
        <v>1057</v>
      </c>
      <c r="I1501" s="142" t="s">
        <v>74</v>
      </c>
      <c r="J1501" s="203" t="str">
        <f>+_xlfn.XLOOKUP(Tabla1[[#This Row],[COD. COLABORADOR]],'[1]Reg_PJ_IP (Bruto)'!$A:$A,'[1]Reg_PJ_IP (Bruto)'!$BL:$BL)</f>
        <v>ACREDITADA</v>
      </c>
    </row>
    <row r="1502" spans="1:10" x14ac:dyDescent="0.3">
      <c r="A1502" s="123" t="s">
        <v>77</v>
      </c>
      <c r="B1502" s="124">
        <v>45505</v>
      </c>
      <c r="C1502" s="139" t="s">
        <v>70</v>
      </c>
      <c r="D1502" s="139">
        <v>1132357</v>
      </c>
      <c r="E1502" s="143" t="s">
        <v>487</v>
      </c>
      <c r="F1502" s="143">
        <v>6899</v>
      </c>
      <c r="G1502" s="139" t="s">
        <v>488</v>
      </c>
      <c r="H1502" s="139" t="s">
        <v>1046</v>
      </c>
      <c r="I1502" s="142" t="s">
        <v>74</v>
      </c>
      <c r="J1502" s="203" t="str">
        <f>+_xlfn.XLOOKUP(Tabla1[[#This Row],[COD. COLABORADOR]],'[1]Reg_PJ_IP (Bruto)'!$A:$A,'[1]Reg_PJ_IP (Bruto)'!$BL:$BL)</f>
        <v>ACREDITADA</v>
      </c>
    </row>
    <row r="1503" spans="1:10" x14ac:dyDescent="0.3">
      <c r="A1503" s="123" t="s">
        <v>77</v>
      </c>
      <c r="B1503" s="124">
        <v>45505</v>
      </c>
      <c r="C1503" s="139" t="s">
        <v>70</v>
      </c>
      <c r="D1503" s="139">
        <v>1132762</v>
      </c>
      <c r="E1503" s="143" t="s">
        <v>1268</v>
      </c>
      <c r="F1503" s="143">
        <v>7729</v>
      </c>
      <c r="G1503" s="139" t="s">
        <v>206</v>
      </c>
      <c r="H1503" s="139" t="s">
        <v>1057</v>
      </c>
      <c r="I1503" s="142" t="s">
        <v>74</v>
      </c>
      <c r="J1503" s="203" t="str">
        <f>+_xlfn.XLOOKUP(Tabla1[[#This Row],[COD. COLABORADOR]],'[1]Reg_PJ_IP (Bruto)'!$A:$A,'[1]Reg_PJ_IP (Bruto)'!$BL:$BL)</f>
        <v>ACREDITADA</v>
      </c>
    </row>
    <row r="1504" spans="1:10" x14ac:dyDescent="0.3">
      <c r="A1504" s="123" t="s">
        <v>77</v>
      </c>
      <c r="B1504" s="126">
        <v>45505</v>
      </c>
      <c r="C1504" s="139" t="s">
        <v>70</v>
      </c>
      <c r="D1504" s="139">
        <v>1132677</v>
      </c>
      <c r="E1504" s="139" t="s">
        <v>540</v>
      </c>
      <c r="F1504" s="139">
        <v>7473</v>
      </c>
      <c r="G1504" s="139" t="s">
        <v>1173</v>
      </c>
      <c r="H1504" s="139" t="s">
        <v>1047</v>
      </c>
      <c r="I1504" s="142" t="s">
        <v>74</v>
      </c>
      <c r="J1504" s="203" t="str">
        <f>+_xlfn.XLOOKUP(Tabla1[[#This Row],[COD. COLABORADOR]],'[1]Reg_PJ_IP (Bruto)'!$A:$A,'[1]Reg_PJ_IP (Bruto)'!$BL:$BL)</f>
        <v>ACREDITADA</v>
      </c>
    </row>
    <row r="1505" spans="1:10" x14ac:dyDescent="0.3">
      <c r="A1505" s="123" t="s">
        <v>77</v>
      </c>
      <c r="B1505" s="126">
        <v>45505</v>
      </c>
      <c r="C1505" s="139" t="s">
        <v>68</v>
      </c>
      <c r="D1505" s="139">
        <v>1132820</v>
      </c>
      <c r="E1505" s="139" t="s">
        <v>1273</v>
      </c>
      <c r="F1505" s="139">
        <v>7320</v>
      </c>
      <c r="G1505" s="139" t="s">
        <v>104</v>
      </c>
      <c r="H1505" s="139" t="s">
        <v>1044</v>
      </c>
      <c r="I1505" s="142" t="s">
        <v>75</v>
      </c>
      <c r="J1505" s="203" t="str">
        <f>+_xlfn.XLOOKUP(Tabla1[[#This Row],[COD. COLABORADOR]],'[1]Reg_PJ_IP (Bruto)'!$A:$A,'[1]Reg_PJ_IP (Bruto)'!$BL:$BL)</f>
        <v>ACREDITADA</v>
      </c>
    </row>
    <row r="1506" spans="1:10" x14ac:dyDescent="0.3">
      <c r="A1506" s="123" t="s">
        <v>77</v>
      </c>
      <c r="B1506" s="124">
        <v>45536</v>
      </c>
      <c r="C1506" s="139" t="s">
        <v>70</v>
      </c>
      <c r="D1506" s="139">
        <v>1132764</v>
      </c>
      <c r="E1506" s="143" t="s">
        <v>1285</v>
      </c>
      <c r="F1506" s="143">
        <v>7729</v>
      </c>
      <c r="G1506" s="139" t="s">
        <v>206</v>
      </c>
      <c r="H1506" s="139" t="s">
        <v>1057</v>
      </c>
      <c r="I1506" s="142" t="s">
        <v>74</v>
      </c>
      <c r="J1506" s="203" t="str">
        <f>+_xlfn.XLOOKUP(Tabla1[[#This Row],[COD. COLABORADOR]],'[1]Reg_PJ_IP (Bruto)'!$A:$A,'[1]Reg_PJ_IP (Bruto)'!$BL:$BL)</f>
        <v>ACREDITADA</v>
      </c>
    </row>
    <row r="1507" spans="1:10" x14ac:dyDescent="0.3">
      <c r="A1507" s="123" t="s">
        <v>77</v>
      </c>
      <c r="B1507" s="126">
        <v>45536</v>
      </c>
      <c r="C1507" s="139" t="s">
        <v>70</v>
      </c>
      <c r="D1507" s="139">
        <v>1132760</v>
      </c>
      <c r="E1507" s="139" t="s">
        <v>1300</v>
      </c>
      <c r="F1507" s="139">
        <v>7729</v>
      </c>
      <c r="G1507" s="139" t="s">
        <v>206</v>
      </c>
      <c r="H1507" s="139" t="s">
        <v>1057</v>
      </c>
      <c r="I1507" s="142" t="s">
        <v>74</v>
      </c>
      <c r="J1507" s="203" t="str">
        <f>+_xlfn.XLOOKUP(Tabla1[[#This Row],[COD. COLABORADOR]],'[1]Reg_PJ_IP (Bruto)'!$A:$A,'[1]Reg_PJ_IP (Bruto)'!$BL:$BL)</f>
        <v>ACREDITADA</v>
      </c>
    </row>
    <row r="1508" spans="1:10" x14ac:dyDescent="0.3">
      <c r="A1508" s="125" t="s">
        <v>77</v>
      </c>
      <c r="B1508" s="124">
        <v>45536</v>
      </c>
      <c r="C1508" s="139" t="s">
        <v>70</v>
      </c>
      <c r="D1508" s="139">
        <v>1132773</v>
      </c>
      <c r="E1508" s="143" t="s">
        <v>1298</v>
      </c>
      <c r="F1508" s="143">
        <v>7729</v>
      </c>
      <c r="G1508" s="139" t="s">
        <v>206</v>
      </c>
      <c r="H1508" s="139" t="s">
        <v>1057</v>
      </c>
      <c r="I1508" s="142" t="s">
        <v>74</v>
      </c>
      <c r="J1508" s="203" t="str">
        <f>+_xlfn.XLOOKUP(Tabla1[[#This Row],[COD. COLABORADOR]],'[1]Reg_PJ_IP (Bruto)'!$A:$A,'[1]Reg_PJ_IP (Bruto)'!$BL:$BL)</f>
        <v>ACREDITADA</v>
      </c>
    </row>
    <row r="1509" spans="1:10" x14ac:dyDescent="0.3">
      <c r="A1509" s="125" t="s">
        <v>77</v>
      </c>
      <c r="B1509" s="124">
        <v>45536</v>
      </c>
      <c r="C1509" s="139" t="s">
        <v>70</v>
      </c>
      <c r="D1509" s="139">
        <v>1132774</v>
      </c>
      <c r="E1509" s="143" t="s">
        <v>1299</v>
      </c>
      <c r="F1509" s="143">
        <v>7729</v>
      </c>
      <c r="G1509" s="139" t="s">
        <v>206</v>
      </c>
      <c r="H1509" s="139" t="s">
        <v>1057</v>
      </c>
      <c r="I1509" s="142" t="s">
        <v>74</v>
      </c>
      <c r="J1509" s="203" t="str">
        <f>+_xlfn.XLOOKUP(Tabla1[[#This Row],[COD. COLABORADOR]],'[1]Reg_PJ_IP (Bruto)'!$A:$A,'[1]Reg_PJ_IP (Bruto)'!$BL:$BL)</f>
        <v>ACREDITADA</v>
      </c>
    </row>
    <row r="1510" spans="1:10" x14ac:dyDescent="0.3">
      <c r="A1510" s="123" t="s">
        <v>77</v>
      </c>
      <c r="B1510" s="124">
        <v>45536</v>
      </c>
      <c r="C1510" s="139" t="s">
        <v>70</v>
      </c>
      <c r="D1510" s="139">
        <v>1132763</v>
      </c>
      <c r="E1510" s="143" t="s">
        <v>1286</v>
      </c>
      <c r="F1510" s="143">
        <v>7729</v>
      </c>
      <c r="G1510" s="139" t="s">
        <v>206</v>
      </c>
      <c r="H1510" s="139" t="s">
        <v>1057</v>
      </c>
      <c r="I1510" s="142" t="s">
        <v>74</v>
      </c>
      <c r="J1510" s="203" t="str">
        <f>+_xlfn.XLOOKUP(Tabla1[[#This Row],[COD. COLABORADOR]],'[1]Reg_PJ_IP (Bruto)'!$A:$A,'[1]Reg_PJ_IP (Bruto)'!$BL:$BL)</f>
        <v>ACREDITADA</v>
      </c>
    </row>
    <row r="1511" spans="1:10" x14ac:dyDescent="0.3">
      <c r="A1511" s="123" t="s">
        <v>77</v>
      </c>
      <c r="B1511" s="124">
        <v>45536</v>
      </c>
      <c r="C1511" s="139" t="s">
        <v>70</v>
      </c>
      <c r="D1511" s="139">
        <v>1132775</v>
      </c>
      <c r="E1511" s="143" t="s">
        <v>1272</v>
      </c>
      <c r="F1511" s="143">
        <v>7729</v>
      </c>
      <c r="G1511" s="139" t="s">
        <v>206</v>
      </c>
      <c r="H1511" s="139" t="s">
        <v>1057</v>
      </c>
      <c r="I1511" s="142" t="s">
        <v>75</v>
      </c>
      <c r="J1511" s="203" t="str">
        <f>+_xlfn.XLOOKUP(Tabla1[[#This Row],[COD. COLABORADOR]],'[1]Reg_PJ_IP (Bruto)'!$A:$A,'[1]Reg_PJ_IP (Bruto)'!$BL:$BL)</f>
        <v>ACREDITADA</v>
      </c>
    </row>
    <row r="1512" spans="1:10" x14ac:dyDescent="0.3">
      <c r="A1512" s="123" t="s">
        <v>77</v>
      </c>
      <c r="B1512" s="124">
        <v>45536</v>
      </c>
      <c r="C1512" s="139" t="s">
        <v>68</v>
      </c>
      <c r="D1512" s="139">
        <v>1132662</v>
      </c>
      <c r="E1512" s="143" t="s">
        <v>486</v>
      </c>
      <c r="F1512" s="143">
        <v>4425</v>
      </c>
      <c r="G1512" s="139" t="s">
        <v>1276</v>
      </c>
      <c r="H1512" s="139" t="s">
        <v>1048</v>
      </c>
      <c r="I1512" s="142" t="s">
        <v>75</v>
      </c>
      <c r="J1512" s="203" t="str">
        <f>+_xlfn.XLOOKUP(Tabla1[[#This Row],[COD. COLABORADOR]],'[1]Reg_PJ_IP (Bruto)'!$A:$A,'[1]Reg_PJ_IP (Bruto)'!$BL:$BL)</f>
        <v>ACREDITADA</v>
      </c>
    </row>
    <row r="1513" spans="1:10" x14ac:dyDescent="0.3">
      <c r="A1513" s="123" t="s">
        <v>77</v>
      </c>
      <c r="B1513" s="124">
        <v>45566</v>
      </c>
      <c r="C1513" s="139" t="s">
        <v>70</v>
      </c>
      <c r="D1513" s="139">
        <v>1132745</v>
      </c>
      <c r="E1513" s="143" t="s">
        <v>1532</v>
      </c>
      <c r="F1513" s="143">
        <v>7473</v>
      </c>
      <c r="G1513" s="139" t="s">
        <v>1173</v>
      </c>
      <c r="H1513" s="139" t="s">
        <v>1058</v>
      </c>
      <c r="I1513" s="142" t="s">
        <v>74</v>
      </c>
      <c r="J1513" s="203" t="str">
        <f>+_xlfn.XLOOKUP(Tabla1[[#This Row],[COD. COLABORADOR]],'[1]Reg_PJ_IP (Bruto)'!$A:$A,'[1]Reg_PJ_IP (Bruto)'!$BL:$BL)</f>
        <v>ACREDITADA</v>
      </c>
    </row>
    <row r="1514" spans="1:10" x14ac:dyDescent="0.3">
      <c r="A1514" s="123" t="s">
        <v>77</v>
      </c>
      <c r="B1514" s="126">
        <v>45566</v>
      </c>
      <c r="C1514" s="139" t="s">
        <v>69</v>
      </c>
      <c r="D1514" s="139">
        <v>1132604</v>
      </c>
      <c r="E1514" s="139" t="s">
        <v>886</v>
      </c>
      <c r="F1514" s="139">
        <v>6997</v>
      </c>
      <c r="G1514" s="139" t="s">
        <v>887</v>
      </c>
      <c r="H1514" s="139" t="s">
        <v>1054</v>
      </c>
      <c r="I1514" s="142" t="s">
        <v>75</v>
      </c>
      <c r="J1514" s="203" t="str">
        <f>+_xlfn.XLOOKUP(Tabla1[[#This Row],[COD. COLABORADOR]],'[1]Reg_PJ_IP (Bruto)'!$A:$A,'[1]Reg_PJ_IP (Bruto)'!$BL:$BL)</f>
        <v>ACREDITADA</v>
      </c>
    </row>
    <row r="1515" spans="1:10" x14ac:dyDescent="0.3">
      <c r="A1515" s="123" t="s">
        <v>77</v>
      </c>
      <c r="B1515" s="132">
        <v>45566</v>
      </c>
      <c r="C1515" s="139" t="s">
        <v>69</v>
      </c>
      <c r="D1515" s="139">
        <v>1132842</v>
      </c>
      <c r="E1515" s="139" t="s">
        <v>1302</v>
      </c>
      <c r="F1515" s="139">
        <v>6560</v>
      </c>
      <c r="G1515" s="139" t="s">
        <v>491</v>
      </c>
      <c r="H1515" s="139" t="s">
        <v>1046</v>
      </c>
      <c r="I1515" s="142" t="s">
        <v>74</v>
      </c>
      <c r="J1515" s="203" t="str">
        <f>+_xlfn.XLOOKUP(Tabla1[[#This Row],[COD. COLABORADOR]],'[1]Reg_PJ_IP (Bruto)'!$A:$A,'[1]Reg_PJ_IP (Bruto)'!$BL:$BL)</f>
        <v>ACREDITADA</v>
      </c>
    </row>
    <row r="1516" spans="1:10" x14ac:dyDescent="0.3">
      <c r="A1516" s="125" t="s">
        <v>77</v>
      </c>
      <c r="B1516" s="124">
        <v>45566</v>
      </c>
      <c r="C1516" s="139" t="s">
        <v>70</v>
      </c>
      <c r="D1516" s="139">
        <v>1131905</v>
      </c>
      <c r="E1516" s="143" t="s">
        <v>88</v>
      </c>
      <c r="F1516" s="143">
        <v>6897</v>
      </c>
      <c r="G1516" s="139" t="s">
        <v>89</v>
      </c>
      <c r="H1516" s="139" t="s">
        <v>1045</v>
      </c>
      <c r="I1516" s="142" t="s">
        <v>74</v>
      </c>
      <c r="J1516" s="203" t="str">
        <f>+_xlfn.XLOOKUP(Tabla1[[#This Row],[COD. COLABORADOR]],'[1]Reg_PJ_IP (Bruto)'!$A:$A,'[1]Reg_PJ_IP (Bruto)'!$BL:$BL)</f>
        <v>ACREDITADA</v>
      </c>
    </row>
    <row r="1517" spans="1:10" x14ac:dyDescent="0.3">
      <c r="A1517" s="123" t="s">
        <v>77</v>
      </c>
      <c r="B1517" s="126">
        <v>45566</v>
      </c>
      <c r="C1517" s="139" t="s">
        <v>69</v>
      </c>
      <c r="D1517" s="139">
        <v>1132709</v>
      </c>
      <c r="E1517" s="139" t="s">
        <v>534</v>
      </c>
      <c r="F1517" s="139">
        <v>6938</v>
      </c>
      <c r="G1517" s="139" t="s">
        <v>1279</v>
      </c>
      <c r="H1517" s="139" t="s">
        <v>1047</v>
      </c>
      <c r="I1517" s="142" t="s">
        <v>75</v>
      </c>
      <c r="J1517" s="203" t="str">
        <f>+_xlfn.XLOOKUP(Tabla1[[#This Row],[COD. COLABORADOR]],'[1]Reg_PJ_IP (Bruto)'!$A:$A,'[1]Reg_PJ_IP (Bruto)'!$BL:$BL)</f>
        <v>ACREDITADA</v>
      </c>
    </row>
    <row r="1518" spans="1:10" x14ac:dyDescent="0.3">
      <c r="A1518" s="123" t="s">
        <v>77</v>
      </c>
      <c r="B1518" s="124">
        <v>45566</v>
      </c>
      <c r="C1518" s="139" t="s">
        <v>69</v>
      </c>
      <c r="D1518" s="139">
        <v>1132682</v>
      </c>
      <c r="E1518" s="143" t="s">
        <v>117</v>
      </c>
      <c r="F1518" s="143">
        <v>7765</v>
      </c>
      <c r="G1518" s="139" t="s">
        <v>116</v>
      </c>
      <c r="H1518" s="139" t="s">
        <v>1048</v>
      </c>
      <c r="I1518" s="142" t="s">
        <v>75</v>
      </c>
      <c r="J1518" s="203" t="str">
        <f>+_xlfn.XLOOKUP(Tabla1[[#This Row],[COD. COLABORADOR]],'[1]Reg_PJ_IP (Bruto)'!$A:$A,'[1]Reg_PJ_IP (Bruto)'!$BL:$BL)</f>
        <v>ACREDITADA</v>
      </c>
    </row>
    <row r="1519" spans="1:10" x14ac:dyDescent="0.3">
      <c r="A1519" s="123" t="s">
        <v>77</v>
      </c>
      <c r="B1519" s="124">
        <v>45566</v>
      </c>
      <c r="C1519" s="139" t="s">
        <v>70</v>
      </c>
      <c r="D1519" s="139">
        <v>1132696</v>
      </c>
      <c r="E1519" s="143" t="s">
        <v>838</v>
      </c>
      <c r="F1519" s="143">
        <v>6902</v>
      </c>
      <c r="G1519" s="139" t="s">
        <v>1431</v>
      </c>
      <c r="H1519" s="139" t="s">
        <v>1047</v>
      </c>
      <c r="I1519" s="142" t="s">
        <v>74</v>
      </c>
      <c r="J1519" s="203" t="str">
        <f>+_xlfn.XLOOKUP(Tabla1[[#This Row],[COD. COLABORADOR]],'[1]Reg_PJ_IP (Bruto)'!$A:$A,'[1]Reg_PJ_IP (Bruto)'!$BL:$BL)</f>
        <v>ACREDITADA</v>
      </c>
    </row>
    <row r="1520" spans="1:10" x14ac:dyDescent="0.3">
      <c r="A1520" s="125" t="s">
        <v>77</v>
      </c>
      <c r="B1520" s="124">
        <v>45566</v>
      </c>
      <c r="C1520" s="139" t="s">
        <v>70</v>
      </c>
      <c r="D1520" s="139">
        <v>1132867</v>
      </c>
      <c r="E1520" s="143" t="s">
        <v>1301</v>
      </c>
      <c r="F1520" s="143">
        <v>7102</v>
      </c>
      <c r="G1520" s="139" t="s">
        <v>535</v>
      </c>
      <c r="H1520" s="139" t="s">
        <v>1056</v>
      </c>
      <c r="I1520" s="142" t="s">
        <v>74</v>
      </c>
      <c r="J1520" s="203" t="str">
        <f>+_xlfn.XLOOKUP(Tabla1[[#This Row],[COD. COLABORADOR]],'[1]Reg_PJ_IP (Bruto)'!$A:$A,'[1]Reg_PJ_IP (Bruto)'!$BL:$BL)</f>
        <v>ACREDITADA</v>
      </c>
    </row>
    <row r="1521" spans="1:10" x14ac:dyDescent="0.3">
      <c r="A1521" s="123" t="s">
        <v>77</v>
      </c>
      <c r="B1521" s="126">
        <v>45597</v>
      </c>
      <c r="C1521" s="139" t="s">
        <v>69</v>
      </c>
      <c r="D1521" s="139">
        <v>1132499</v>
      </c>
      <c r="E1521" s="143" t="s">
        <v>1303</v>
      </c>
      <c r="F1521" s="139">
        <v>7369</v>
      </c>
      <c r="G1521" s="139" t="s">
        <v>1284</v>
      </c>
      <c r="H1521" s="139" t="s">
        <v>1070</v>
      </c>
      <c r="I1521" s="142" t="s">
        <v>75</v>
      </c>
      <c r="J1521" s="203" t="str">
        <f>+_xlfn.XLOOKUP(Tabla1[[#This Row],[COD. COLABORADOR]],'[1]Reg_PJ_IP (Bruto)'!$A:$A,'[1]Reg_PJ_IP (Bruto)'!$BL:$BL)</f>
        <v>ACREDITADA</v>
      </c>
    </row>
    <row r="1522" spans="1:10" x14ac:dyDescent="0.3">
      <c r="A1522" s="125" t="s">
        <v>77</v>
      </c>
      <c r="B1522" s="124">
        <v>45597</v>
      </c>
      <c r="C1522" s="139" t="s">
        <v>69</v>
      </c>
      <c r="D1522" s="139">
        <v>1132060</v>
      </c>
      <c r="E1522" s="143" t="s">
        <v>1540</v>
      </c>
      <c r="F1522" s="143">
        <v>7650</v>
      </c>
      <c r="G1522" s="139" t="s">
        <v>1270</v>
      </c>
      <c r="H1522" s="139" t="s">
        <v>1056</v>
      </c>
      <c r="I1522" s="142" t="s">
        <v>75</v>
      </c>
      <c r="J1522" s="203" t="str">
        <f>+_xlfn.XLOOKUP(Tabla1[[#This Row],[COD. COLABORADOR]],'[1]Reg_PJ_IP (Bruto)'!$A:$A,'[1]Reg_PJ_IP (Bruto)'!$BL:$BL)</f>
        <v>ACREDITADA</v>
      </c>
    </row>
    <row r="1523" spans="1:10" x14ac:dyDescent="0.3">
      <c r="A1523" s="123" t="s">
        <v>77</v>
      </c>
      <c r="B1523" s="124">
        <v>45597</v>
      </c>
      <c r="C1523" s="139" t="s">
        <v>69</v>
      </c>
      <c r="D1523" s="139">
        <v>1132739</v>
      </c>
      <c r="E1523" s="143" t="s">
        <v>1304</v>
      </c>
      <c r="F1523" s="143">
        <v>6100</v>
      </c>
      <c r="G1523" s="139" t="s">
        <v>1061</v>
      </c>
      <c r="H1523" s="139" t="s">
        <v>1045</v>
      </c>
      <c r="I1523" s="142" t="s">
        <v>75</v>
      </c>
      <c r="J1523" s="203" t="str">
        <f>+_xlfn.XLOOKUP(Tabla1[[#This Row],[COD. COLABORADOR]],'[1]Reg_PJ_IP (Bruto)'!$A:$A,'[1]Reg_PJ_IP (Bruto)'!$BL:$BL)</f>
        <v>ACREDITADA</v>
      </c>
    </row>
    <row r="1524" spans="1:10" x14ac:dyDescent="0.3">
      <c r="A1524" s="125" t="s">
        <v>77</v>
      </c>
      <c r="B1524" s="124">
        <v>45597</v>
      </c>
      <c r="C1524" s="139" t="s">
        <v>70</v>
      </c>
      <c r="D1524" s="139">
        <v>1132822</v>
      </c>
      <c r="E1524" s="143" t="s">
        <v>1271</v>
      </c>
      <c r="F1524" s="143">
        <v>8049</v>
      </c>
      <c r="G1524" s="139" t="s">
        <v>1177</v>
      </c>
      <c r="H1524" s="139" t="s">
        <v>1063</v>
      </c>
      <c r="I1524" s="142" t="s">
        <v>74</v>
      </c>
      <c r="J1524" s="203" t="str">
        <f>+_xlfn.XLOOKUP(Tabla1[[#This Row],[COD. COLABORADOR]],'[1]Reg_PJ_IP (Bruto)'!$A:$A,'[1]Reg_PJ_IP (Bruto)'!$BL:$BL)</f>
        <v>ACREDITADA</v>
      </c>
    </row>
    <row r="1525" spans="1:10" x14ac:dyDescent="0.3">
      <c r="A1525" s="123" t="s">
        <v>77</v>
      </c>
      <c r="B1525" s="124">
        <v>45597</v>
      </c>
      <c r="C1525" s="139" t="s">
        <v>70</v>
      </c>
      <c r="D1525" s="139">
        <v>1132825</v>
      </c>
      <c r="E1525" s="143" t="s">
        <v>657</v>
      </c>
      <c r="F1525" s="143">
        <v>8049</v>
      </c>
      <c r="G1525" s="139" t="s">
        <v>1177</v>
      </c>
      <c r="H1525" s="139" t="s">
        <v>1063</v>
      </c>
      <c r="I1525" s="142" t="s">
        <v>74</v>
      </c>
      <c r="J1525" s="203" t="str">
        <f>+_xlfn.XLOOKUP(Tabla1[[#This Row],[COD. COLABORADOR]],'[1]Reg_PJ_IP (Bruto)'!$A:$A,'[1]Reg_PJ_IP (Bruto)'!$BL:$BL)</f>
        <v>ACREDITADA</v>
      </c>
    </row>
    <row r="1526" spans="1:10" x14ac:dyDescent="0.3">
      <c r="A1526" s="123" t="s">
        <v>77</v>
      </c>
      <c r="B1526" s="124">
        <v>45606</v>
      </c>
      <c r="C1526" s="139" t="s">
        <v>69</v>
      </c>
      <c r="D1526" s="139">
        <v>1132099</v>
      </c>
      <c r="E1526" s="143" t="s">
        <v>839</v>
      </c>
      <c r="F1526" s="143">
        <v>7347</v>
      </c>
      <c r="G1526" s="139" t="s">
        <v>1435</v>
      </c>
      <c r="H1526" s="139" t="s">
        <v>1058</v>
      </c>
      <c r="I1526" s="142" t="s">
        <v>74</v>
      </c>
      <c r="J1526" s="203" t="str">
        <f>+_xlfn.XLOOKUP(Tabla1[[#This Row],[COD. COLABORADOR]],'[1]Reg_PJ_IP (Bruto)'!$A:$A,'[1]Reg_PJ_IP (Bruto)'!$BL:$BL)</f>
        <v>ACREDITADA</v>
      </c>
    </row>
    <row r="1527" spans="1:10" x14ac:dyDescent="0.3">
      <c r="A1527" s="123" t="s">
        <v>77</v>
      </c>
      <c r="B1527" s="126">
        <v>45627</v>
      </c>
      <c r="C1527" s="139" t="s">
        <v>70</v>
      </c>
      <c r="D1527" s="143">
        <v>1132467</v>
      </c>
      <c r="E1527" s="139" t="s">
        <v>1305</v>
      </c>
      <c r="F1527" s="139">
        <v>6470</v>
      </c>
      <c r="G1527" s="139" t="s">
        <v>1174</v>
      </c>
      <c r="H1527" s="139" t="s">
        <v>1051</v>
      </c>
      <c r="I1527" s="142" t="s">
        <v>74</v>
      </c>
      <c r="J1527" s="203" t="str">
        <f>+_xlfn.XLOOKUP(Tabla1[[#This Row],[COD. COLABORADOR]],'[1]Reg_PJ_IP (Bruto)'!$A:$A,'[1]Reg_PJ_IP (Bruto)'!$BL:$BL)</f>
        <v>ACREDITADA</v>
      </c>
    </row>
    <row r="1528" spans="1:10" x14ac:dyDescent="0.3">
      <c r="A1528" s="123" t="s">
        <v>77</v>
      </c>
      <c r="B1528" s="132">
        <v>45627</v>
      </c>
      <c r="C1528" s="139" t="s">
        <v>70</v>
      </c>
      <c r="D1528" s="139">
        <v>1132840</v>
      </c>
      <c r="E1528" s="139" t="s">
        <v>1267</v>
      </c>
      <c r="F1528" s="139">
        <v>7102</v>
      </c>
      <c r="G1528" s="139" t="s">
        <v>535</v>
      </c>
      <c r="H1528" s="139" t="s">
        <v>1064</v>
      </c>
      <c r="I1528" s="142" t="s">
        <v>74</v>
      </c>
      <c r="J1528" s="203" t="str">
        <f>+_xlfn.XLOOKUP(Tabla1[[#This Row],[COD. COLABORADOR]],'[1]Reg_PJ_IP (Bruto)'!$A:$A,'[1]Reg_PJ_IP (Bruto)'!$BL:$BL)</f>
        <v>ACREDITADA</v>
      </c>
    </row>
    <row r="1529" spans="1:10" x14ac:dyDescent="0.3">
      <c r="A1529" s="123" t="s">
        <v>77</v>
      </c>
      <c r="B1529" s="124">
        <v>45627</v>
      </c>
      <c r="C1529" s="139" t="s">
        <v>70</v>
      </c>
      <c r="D1529" s="139">
        <v>1132522</v>
      </c>
      <c r="E1529" s="143" t="s">
        <v>837</v>
      </c>
      <c r="F1529" s="143">
        <v>6570</v>
      </c>
      <c r="G1529" s="139" t="s">
        <v>1445</v>
      </c>
      <c r="H1529" s="139" t="s">
        <v>1051</v>
      </c>
      <c r="I1529" s="142" t="s">
        <v>75</v>
      </c>
      <c r="J1529" s="203" t="str">
        <f>+_xlfn.XLOOKUP(Tabla1[[#This Row],[COD. COLABORADOR]],'[1]Reg_PJ_IP (Bruto)'!$A:$A,'[1]Reg_PJ_IP (Bruto)'!$BL:$BL)</f>
        <v>ACREDITADA</v>
      </c>
    </row>
    <row r="1530" spans="1:10" x14ac:dyDescent="0.3">
      <c r="A1530" s="123" t="s">
        <v>77</v>
      </c>
      <c r="B1530" s="124">
        <v>45627</v>
      </c>
      <c r="C1530" s="139" t="s">
        <v>70</v>
      </c>
      <c r="D1530" s="139">
        <v>1132343</v>
      </c>
      <c r="E1530" s="143" t="s">
        <v>498</v>
      </c>
      <c r="F1530" s="143">
        <v>6100</v>
      </c>
      <c r="G1530" s="139" t="s">
        <v>1061</v>
      </c>
      <c r="H1530" s="139" t="s">
        <v>1048</v>
      </c>
      <c r="I1530" s="142" t="s">
        <v>74</v>
      </c>
      <c r="J1530" s="203" t="str">
        <f>+_xlfn.XLOOKUP(Tabla1[[#This Row],[COD. COLABORADOR]],'[1]Reg_PJ_IP (Bruto)'!$A:$A,'[1]Reg_PJ_IP (Bruto)'!$BL:$BL)</f>
        <v>ACREDITADA</v>
      </c>
    </row>
    <row r="1531" spans="1:10" x14ac:dyDescent="0.3">
      <c r="A1531" s="125" t="s">
        <v>77</v>
      </c>
      <c r="B1531" s="124">
        <v>45627</v>
      </c>
      <c r="C1531" s="139" t="s">
        <v>68</v>
      </c>
      <c r="D1531" s="139">
        <v>1132805</v>
      </c>
      <c r="E1531" s="143" t="s">
        <v>836</v>
      </c>
      <c r="F1531" s="143">
        <v>8045</v>
      </c>
      <c r="G1531" s="139" t="s">
        <v>1193</v>
      </c>
      <c r="H1531" s="139" t="s">
        <v>1059</v>
      </c>
      <c r="I1531" s="142" t="s">
        <v>74</v>
      </c>
      <c r="J1531" s="203" t="str">
        <f>+_xlfn.XLOOKUP(Tabla1[[#This Row],[COD. COLABORADOR]],'[1]Reg_PJ_IP (Bruto)'!$A:$A,'[1]Reg_PJ_IP (Bruto)'!$BL:$BL)</f>
        <v>ACREDITADA</v>
      </c>
    </row>
    <row r="1532" spans="1:10" x14ac:dyDescent="0.3">
      <c r="A1532" s="123" t="s">
        <v>77</v>
      </c>
      <c r="B1532" s="126">
        <v>45658</v>
      </c>
      <c r="C1532" s="139" t="s">
        <v>70</v>
      </c>
      <c r="D1532" s="140">
        <v>1132860</v>
      </c>
      <c r="E1532" s="141" t="s">
        <v>1294</v>
      </c>
      <c r="F1532" s="140">
        <v>7700</v>
      </c>
      <c r="G1532" s="140" t="s">
        <v>130</v>
      </c>
      <c r="H1532" s="139" t="s">
        <v>1044</v>
      </c>
      <c r="I1532" s="142" t="s">
        <v>74</v>
      </c>
      <c r="J1532" s="203" t="str">
        <f>+_xlfn.XLOOKUP(Tabla1[[#This Row],[COD. COLABORADOR]],'[1]Reg_PJ_IP (Bruto)'!$A:$A,'[1]Reg_PJ_IP (Bruto)'!$BL:$BL)</f>
        <v>ACREDITADA</v>
      </c>
    </row>
    <row r="1533" spans="1:10" x14ac:dyDescent="0.3">
      <c r="A1533" s="123" t="s">
        <v>77</v>
      </c>
      <c r="B1533" s="126">
        <v>45658</v>
      </c>
      <c r="C1533" s="139" t="s">
        <v>70</v>
      </c>
      <c r="D1533" s="140">
        <v>1132753</v>
      </c>
      <c r="E1533" s="143" t="s">
        <v>841</v>
      </c>
      <c r="F1533" s="140">
        <v>6570</v>
      </c>
      <c r="G1533" s="140" t="s">
        <v>1445</v>
      </c>
      <c r="H1533" s="139" t="s">
        <v>1049</v>
      </c>
      <c r="I1533" s="142" t="s">
        <v>75</v>
      </c>
      <c r="J1533" s="203" t="str">
        <f>+_xlfn.XLOOKUP(Tabla1[[#This Row],[COD. COLABORADOR]],'[1]Reg_PJ_IP (Bruto)'!$A:$A,'[1]Reg_PJ_IP (Bruto)'!$BL:$BL)</f>
        <v>ACREDITADA</v>
      </c>
    </row>
    <row r="1534" spans="1:10" x14ac:dyDescent="0.3">
      <c r="A1534" s="123" t="s">
        <v>77</v>
      </c>
      <c r="B1534" s="124">
        <v>45658</v>
      </c>
      <c r="C1534" s="139" t="s">
        <v>70</v>
      </c>
      <c r="D1534" s="139">
        <v>1132372</v>
      </c>
      <c r="E1534" s="143" t="s">
        <v>515</v>
      </c>
      <c r="F1534" s="143">
        <v>3950</v>
      </c>
      <c r="G1534" s="139" t="s">
        <v>157</v>
      </c>
      <c r="H1534" s="139" t="s">
        <v>1048</v>
      </c>
      <c r="I1534" s="142" t="s">
        <v>74</v>
      </c>
      <c r="J1534" s="203" t="str">
        <f>+_xlfn.XLOOKUP(Tabla1[[#This Row],[COD. COLABORADOR]],'[1]Reg_PJ_IP (Bruto)'!$A:$A,'[1]Reg_PJ_IP (Bruto)'!$BL:$BL)</f>
        <v>ACREDITADA</v>
      </c>
    </row>
    <row r="1535" spans="1:10" x14ac:dyDescent="0.3">
      <c r="A1535" s="123" t="s">
        <v>77</v>
      </c>
      <c r="B1535" s="126">
        <v>45663</v>
      </c>
      <c r="C1535" s="139" t="s">
        <v>70</v>
      </c>
      <c r="D1535" s="139">
        <v>1132600</v>
      </c>
      <c r="E1535" s="143" t="s">
        <v>1533</v>
      </c>
      <c r="F1535" s="139">
        <v>7160</v>
      </c>
      <c r="G1535" s="139" t="s">
        <v>1424</v>
      </c>
      <c r="H1535" s="139" t="s">
        <v>1046</v>
      </c>
      <c r="I1535" s="142" t="s">
        <v>74</v>
      </c>
      <c r="J1535" s="203" t="str">
        <f>+_xlfn.XLOOKUP(Tabla1[[#This Row],[COD. COLABORADOR]],'[1]Reg_PJ_IP (Bruto)'!$A:$A,'[1]Reg_PJ_IP (Bruto)'!$BL:$BL)</f>
        <v>ACREDITADA</v>
      </c>
    </row>
    <row r="1536" spans="1:10" x14ac:dyDescent="0.3">
      <c r="A1536" s="125" t="s">
        <v>77</v>
      </c>
      <c r="B1536" s="124">
        <v>45677</v>
      </c>
      <c r="C1536" s="139" t="s">
        <v>70</v>
      </c>
      <c r="D1536" s="139">
        <v>1132856</v>
      </c>
      <c r="E1536" s="143" t="s">
        <v>707</v>
      </c>
      <c r="F1536" s="141">
        <v>4800</v>
      </c>
      <c r="G1536" s="139" t="s">
        <v>1534</v>
      </c>
      <c r="H1536" s="139" t="s">
        <v>1046</v>
      </c>
      <c r="I1536" s="142" t="s">
        <v>74</v>
      </c>
      <c r="J1536" s="203" t="str">
        <f>+_xlfn.XLOOKUP(Tabla1[[#This Row],[COD. COLABORADOR]],'[1]Reg_PJ_IP (Bruto)'!$A:$A,'[1]Reg_PJ_IP (Bruto)'!$BL:$BL)</f>
        <v>ACREDITADA</v>
      </c>
    </row>
    <row r="1537" spans="1:10" x14ac:dyDescent="0.3">
      <c r="A1537" s="123" t="s">
        <v>77</v>
      </c>
      <c r="B1537" s="124">
        <v>45680</v>
      </c>
      <c r="C1537" s="139" t="s">
        <v>70</v>
      </c>
      <c r="D1537" s="139">
        <v>1132775</v>
      </c>
      <c r="E1537" s="143" t="s">
        <v>1272</v>
      </c>
      <c r="F1537" s="143">
        <v>7729</v>
      </c>
      <c r="G1537" s="139" t="s">
        <v>206</v>
      </c>
      <c r="H1537" s="139" t="s">
        <v>1057</v>
      </c>
      <c r="I1537" s="142" t="s">
        <v>74</v>
      </c>
      <c r="J1537" s="203" t="str">
        <f>+_xlfn.XLOOKUP(Tabla1[[#This Row],[COD. COLABORADOR]],'[1]Reg_PJ_IP (Bruto)'!$A:$A,'[1]Reg_PJ_IP (Bruto)'!$BL:$BL)</f>
        <v>ACREDITADA</v>
      </c>
    </row>
    <row r="1538" spans="1:10" x14ac:dyDescent="0.3">
      <c r="A1538" s="123" t="s">
        <v>77</v>
      </c>
      <c r="B1538" s="124">
        <v>45689</v>
      </c>
      <c r="C1538" s="139" t="s">
        <v>69</v>
      </c>
      <c r="D1538" s="139">
        <v>1132868</v>
      </c>
      <c r="E1538" s="143" t="s">
        <v>1306</v>
      </c>
      <c r="F1538" s="143">
        <v>7037</v>
      </c>
      <c r="G1538" s="139" t="s">
        <v>538</v>
      </c>
      <c r="H1538" s="139" t="s">
        <v>1056</v>
      </c>
      <c r="I1538" s="142" t="s">
        <v>75</v>
      </c>
      <c r="J1538" s="203" t="str">
        <f>+_xlfn.XLOOKUP(Tabla1[[#This Row],[COD. COLABORADOR]],'[1]Reg_PJ_IP (Bruto)'!$A:$A,'[1]Reg_PJ_IP (Bruto)'!$BL:$BL)</f>
        <v>ACREDITADA</v>
      </c>
    </row>
    <row r="1539" spans="1:10" x14ac:dyDescent="0.3">
      <c r="A1539" s="123" t="s">
        <v>77</v>
      </c>
      <c r="B1539" s="126">
        <v>45717</v>
      </c>
      <c r="C1539" s="139" t="s">
        <v>70</v>
      </c>
      <c r="D1539" s="139">
        <v>1132418</v>
      </c>
      <c r="E1539" s="139" t="s">
        <v>202</v>
      </c>
      <c r="F1539" s="139">
        <v>6100</v>
      </c>
      <c r="G1539" s="139" t="s">
        <v>1061</v>
      </c>
      <c r="H1539" s="139" t="s">
        <v>1045</v>
      </c>
      <c r="I1539" s="142" t="s">
        <v>74</v>
      </c>
      <c r="J1539" s="203" t="str">
        <f>+_xlfn.XLOOKUP(Tabla1[[#This Row],[COD. COLABORADOR]],'[1]Reg_PJ_IP (Bruto)'!$A:$A,'[1]Reg_PJ_IP (Bruto)'!$BL:$BL)</f>
        <v>ACREDITADA</v>
      </c>
    </row>
    <row r="1540" spans="1:10" x14ac:dyDescent="0.3">
      <c r="A1540" s="123" t="s">
        <v>77</v>
      </c>
      <c r="B1540" s="126">
        <v>45717</v>
      </c>
      <c r="C1540" s="139" t="s">
        <v>70</v>
      </c>
      <c r="D1540" s="139">
        <v>1132716</v>
      </c>
      <c r="E1540" s="139" t="s">
        <v>114</v>
      </c>
      <c r="F1540" s="143">
        <v>7645</v>
      </c>
      <c r="G1540" s="143" t="s">
        <v>1176</v>
      </c>
      <c r="H1540" s="139" t="s">
        <v>1045</v>
      </c>
      <c r="I1540" s="142" t="s">
        <v>75</v>
      </c>
      <c r="J1540" s="203" t="str">
        <f>+_xlfn.XLOOKUP(Tabla1[[#This Row],[COD. COLABORADOR]],'[1]Reg_PJ_IP (Bruto)'!$A:$A,'[1]Reg_PJ_IP (Bruto)'!$BL:$BL)</f>
        <v>ACREDITADA</v>
      </c>
    </row>
    <row r="1541" spans="1:10" x14ac:dyDescent="0.3">
      <c r="A1541" s="123" t="s">
        <v>77</v>
      </c>
      <c r="B1541" s="124">
        <v>45717</v>
      </c>
      <c r="C1541" s="139" t="s">
        <v>70</v>
      </c>
      <c r="D1541" s="139">
        <v>1132553</v>
      </c>
      <c r="E1541" s="143" t="s">
        <v>1548</v>
      </c>
      <c r="F1541" s="143">
        <v>4250</v>
      </c>
      <c r="G1541" s="139" t="s">
        <v>100</v>
      </c>
      <c r="H1541" s="139" t="s">
        <v>1052</v>
      </c>
      <c r="I1541" s="142" t="s">
        <v>75</v>
      </c>
      <c r="J1541" s="203" t="str">
        <f>+_xlfn.XLOOKUP(Tabla1[[#This Row],[COD. COLABORADOR]],'[1]Reg_PJ_IP (Bruto)'!$A:$A,'[1]Reg_PJ_IP (Bruto)'!$BL:$BL)</f>
        <v>ACREDITADA</v>
      </c>
    </row>
    <row r="1542" spans="1:10" x14ac:dyDescent="0.3">
      <c r="A1542" s="123" t="s">
        <v>77</v>
      </c>
      <c r="B1542" s="126">
        <v>45717</v>
      </c>
      <c r="C1542" s="139" t="s">
        <v>69</v>
      </c>
      <c r="D1542" s="139">
        <v>1132838</v>
      </c>
      <c r="E1542" s="139" t="s">
        <v>1264</v>
      </c>
      <c r="F1542" s="143">
        <v>7645</v>
      </c>
      <c r="G1542" s="143" t="s">
        <v>1176</v>
      </c>
      <c r="H1542" s="139" t="s">
        <v>1044</v>
      </c>
      <c r="I1542" s="142" t="s">
        <v>74</v>
      </c>
      <c r="J1542" s="203" t="str">
        <f>+_xlfn.XLOOKUP(Tabla1[[#This Row],[COD. COLABORADOR]],'[1]Reg_PJ_IP (Bruto)'!$A:$A,'[1]Reg_PJ_IP (Bruto)'!$BL:$BL)</f>
        <v>ACREDITADA</v>
      </c>
    </row>
    <row r="1543" spans="1:10" x14ac:dyDescent="0.3">
      <c r="A1543" s="123" t="s">
        <v>77</v>
      </c>
      <c r="B1543" s="124">
        <v>45723</v>
      </c>
      <c r="C1543" s="139" t="s">
        <v>70</v>
      </c>
      <c r="D1543" s="139">
        <v>1132863</v>
      </c>
      <c r="E1543" s="143" t="s">
        <v>1307</v>
      </c>
      <c r="F1543" s="143">
        <v>7510</v>
      </c>
      <c r="G1543" s="139" t="s">
        <v>1223</v>
      </c>
      <c r="H1543" s="139" t="s">
        <v>1045</v>
      </c>
      <c r="I1543" s="142" t="s">
        <v>74</v>
      </c>
      <c r="J1543" s="203" t="str">
        <f>+_xlfn.XLOOKUP(Tabla1[[#This Row],[COD. COLABORADOR]],'[1]Reg_PJ_IP (Bruto)'!$A:$A,'[1]Reg_PJ_IP (Bruto)'!$BL:$BL)</f>
        <v>ACREDITADA</v>
      </c>
    </row>
    <row r="1544" spans="1:10" x14ac:dyDescent="0.3">
      <c r="A1544" s="123" t="s">
        <v>77</v>
      </c>
      <c r="B1544" s="124">
        <v>45737</v>
      </c>
      <c r="C1544" s="139" t="s">
        <v>69</v>
      </c>
      <c r="D1544" s="139">
        <v>1132809</v>
      </c>
      <c r="E1544" s="143" t="s">
        <v>494</v>
      </c>
      <c r="F1544" s="143">
        <v>7379</v>
      </c>
      <c r="G1544" s="139" t="s">
        <v>132</v>
      </c>
      <c r="H1544" s="139" t="s">
        <v>1046</v>
      </c>
      <c r="I1544" s="142" t="s">
        <v>75</v>
      </c>
      <c r="J1544" s="203" t="str">
        <f>+_xlfn.XLOOKUP(Tabla1[[#This Row],[COD. COLABORADOR]],'[1]Reg_PJ_IP (Bruto)'!$A:$A,'[1]Reg_PJ_IP (Bruto)'!$BL:$BL)</f>
        <v>ACREDITADA</v>
      </c>
    </row>
    <row r="1545" spans="1:10" x14ac:dyDescent="0.3">
      <c r="A1545" s="123" t="s">
        <v>77</v>
      </c>
      <c r="B1545" s="124">
        <v>45748</v>
      </c>
      <c r="C1545" s="139" t="s">
        <v>70</v>
      </c>
      <c r="D1545" s="139">
        <v>1132578</v>
      </c>
      <c r="E1545" s="143" t="s">
        <v>505</v>
      </c>
      <c r="F1545" s="143">
        <v>1450</v>
      </c>
      <c r="G1545" s="139" t="s">
        <v>506</v>
      </c>
      <c r="H1545" s="139" t="s">
        <v>1046</v>
      </c>
      <c r="I1545" s="142" t="s">
        <v>74</v>
      </c>
      <c r="J1545" s="203" t="str">
        <f>+_xlfn.XLOOKUP(Tabla1[[#This Row],[COD. COLABORADOR]],'[1]Reg_PJ_IP (Bruto)'!$A:$A,'[1]Reg_PJ_IP (Bruto)'!$BL:$BL)</f>
        <v>ACREDITADA</v>
      </c>
    </row>
    <row r="1546" spans="1:10" x14ac:dyDescent="0.3">
      <c r="A1546" s="123" t="s">
        <v>77</v>
      </c>
      <c r="B1546" s="124">
        <v>45748</v>
      </c>
      <c r="C1546" s="139" t="s">
        <v>70</v>
      </c>
      <c r="D1546" s="139">
        <v>1132348</v>
      </c>
      <c r="E1546" s="143" t="s">
        <v>1537</v>
      </c>
      <c r="F1546" s="143">
        <v>7039</v>
      </c>
      <c r="G1546" s="139" t="s">
        <v>1538</v>
      </c>
      <c r="H1546" s="139" t="s">
        <v>1046</v>
      </c>
      <c r="I1546" s="142" t="s">
        <v>74</v>
      </c>
      <c r="J1546" s="203" t="str">
        <f>+_xlfn.XLOOKUP(Tabla1[[#This Row],[COD. COLABORADOR]],'[1]Reg_PJ_IP (Bruto)'!$A:$A,'[1]Reg_PJ_IP (Bruto)'!$BL:$BL)</f>
        <v>ACREDITADA</v>
      </c>
    </row>
    <row r="1547" spans="1:10" x14ac:dyDescent="0.3">
      <c r="A1547" s="123" t="s">
        <v>77</v>
      </c>
      <c r="B1547" s="124">
        <v>45748</v>
      </c>
      <c r="C1547" s="139" t="s">
        <v>69</v>
      </c>
      <c r="D1547" s="139">
        <v>1132413</v>
      </c>
      <c r="E1547" s="143" t="s">
        <v>913</v>
      </c>
      <c r="F1547" s="143">
        <v>6897</v>
      </c>
      <c r="G1547" s="139" t="s">
        <v>89</v>
      </c>
      <c r="H1547" s="139" t="s">
        <v>1045</v>
      </c>
      <c r="I1547" s="142" t="s">
        <v>74</v>
      </c>
      <c r="J1547" s="203" t="str">
        <f>+_xlfn.XLOOKUP(Tabla1[[#This Row],[COD. COLABORADOR]],'[1]Reg_PJ_IP (Bruto)'!$A:$A,'[1]Reg_PJ_IP (Bruto)'!$BL:$BL)</f>
        <v>ACREDITADA</v>
      </c>
    </row>
    <row r="1548" spans="1:10" ht="14.4" customHeight="1" x14ac:dyDescent="0.3">
      <c r="A1548" s="123" t="s">
        <v>77</v>
      </c>
      <c r="B1548" s="126">
        <v>45750</v>
      </c>
      <c r="C1548" s="139" t="s">
        <v>70</v>
      </c>
      <c r="D1548" s="139">
        <v>1131905</v>
      </c>
      <c r="E1548" s="139" t="s">
        <v>88</v>
      </c>
      <c r="F1548" s="139">
        <v>6897</v>
      </c>
      <c r="G1548" s="139" t="s">
        <v>89</v>
      </c>
      <c r="H1548" s="139" t="s">
        <v>1045</v>
      </c>
      <c r="I1548" s="142" t="s">
        <v>74</v>
      </c>
      <c r="J1548" s="203" t="str">
        <f>+_xlfn.XLOOKUP(Tabla1[[#This Row],[COD. COLABORADOR]],'[1]Reg_PJ_IP (Bruto)'!$A:$A,'[1]Reg_PJ_IP (Bruto)'!$BL:$BL)</f>
        <v>ACREDITADA</v>
      </c>
    </row>
    <row r="1549" spans="1:10" x14ac:dyDescent="0.3">
      <c r="A1549" s="123" t="s">
        <v>77</v>
      </c>
      <c r="B1549" s="126">
        <v>45764</v>
      </c>
      <c r="C1549" s="139" t="s">
        <v>70</v>
      </c>
      <c r="D1549" s="139">
        <v>1132805</v>
      </c>
      <c r="E1549" s="139" t="s">
        <v>836</v>
      </c>
      <c r="F1549" s="139">
        <v>8045</v>
      </c>
      <c r="G1549" s="139" t="s">
        <v>1193</v>
      </c>
      <c r="H1549" s="139" t="s">
        <v>1059</v>
      </c>
      <c r="I1549" s="142" t="s">
        <v>74</v>
      </c>
      <c r="J1549" s="203" t="str">
        <f>+_xlfn.XLOOKUP(Tabla1[[#This Row],[COD. COLABORADOR]],'[1]Reg_PJ_IP (Bruto)'!$A:$A,'[1]Reg_PJ_IP (Bruto)'!$BL:$BL)</f>
        <v>ACREDITADA</v>
      </c>
    </row>
    <row r="1550" spans="1:10" x14ac:dyDescent="0.3">
      <c r="A1550" s="123" t="s">
        <v>77</v>
      </c>
      <c r="B1550" s="124">
        <v>45778</v>
      </c>
      <c r="C1550" s="139" t="s">
        <v>69</v>
      </c>
      <c r="D1550" s="139">
        <v>1132574</v>
      </c>
      <c r="E1550" s="143" t="s">
        <v>1535</v>
      </c>
      <c r="F1550" s="143">
        <v>7160</v>
      </c>
      <c r="G1550" s="139" t="s">
        <v>1424</v>
      </c>
      <c r="H1550" s="139" t="s">
        <v>1046</v>
      </c>
      <c r="I1550" s="142" t="s">
        <v>75</v>
      </c>
      <c r="J1550" s="203" t="str">
        <f>+_xlfn.XLOOKUP(Tabla1[[#This Row],[COD. COLABORADOR]],'[1]Reg_PJ_IP (Bruto)'!$A:$A,'[1]Reg_PJ_IP (Bruto)'!$BL:$BL)</f>
        <v>ACREDITADA</v>
      </c>
    </row>
    <row r="1551" spans="1:10" x14ac:dyDescent="0.3">
      <c r="A1551" s="123" t="s">
        <v>77</v>
      </c>
      <c r="B1551" s="126">
        <v>45778</v>
      </c>
      <c r="C1551" s="139" t="s">
        <v>69</v>
      </c>
      <c r="D1551" s="139">
        <v>1132804</v>
      </c>
      <c r="E1551" s="143" t="s">
        <v>914</v>
      </c>
      <c r="F1551" s="139">
        <v>7726</v>
      </c>
      <c r="G1551" s="139" t="s">
        <v>87</v>
      </c>
      <c r="H1551" s="139" t="s">
        <v>1059</v>
      </c>
      <c r="I1551" s="142" t="s">
        <v>75</v>
      </c>
      <c r="J1551" s="203" t="str">
        <f>+_xlfn.XLOOKUP(Tabla1[[#This Row],[COD. COLABORADOR]],'[1]Reg_PJ_IP (Bruto)'!$A:$A,'[1]Reg_PJ_IP (Bruto)'!$BL:$BL)</f>
        <v>ACREDITADA</v>
      </c>
    </row>
    <row r="1552" spans="1:10" x14ac:dyDescent="0.3">
      <c r="A1552" s="123" t="s">
        <v>77</v>
      </c>
      <c r="B1552" s="126">
        <v>45778</v>
      </c>
      <c r="C1552" s="139" t="s">
        <v>69</v>
      </c>
      <c r="D1552" s="139">
        <v>1132411</v>
      </c>
      <c r="E1552" s="143" t="s">
        <v>1308</v>
      </c>
      <c r="F1552" s="145">
        <v>6897</v>
      </c>
      <c r="G1552" s="139" t="s">
        <v>89</v>
      </c>
      <c r="H1552" s="139" t="s">
        <v>1045</v>
      </c>
      <c r="I1552" s="142" t="s">
        <v>75</v>
      </c>
      <c r="J1552" s="203" t="str">
        <f>+_xlfn.XLOOKUP(Tabla1[[#This Row],[COD. COLABORADOR]],'[1]Reg_PJ_IP (Bruto)'!$A:$A,'[1]Reg_PJ_IP (Bruto)'!$BL:$BL)</f>
        <v>ACREDITADA</v>
      </c>
    </row>
    <row r="1553" spans="1:10" x14ac:dyDescent="0.3">
      <c r="A1553" s="125" t="s">
        <v>77</v>
      </c>
      <c r="B1553" s="124">
        <v>45778</v>
      </c>
      <c r="C1553" s="139" t="s">
        <v>70</v>
      </c>
      <c r="D1553" s="139">
        <v>1132400</v>
      </c>
      <c r="E1553" s="143" t="s">
        <v>1109</v>
      </c>
      <c r="F1553" s="143">
        <v>7102</v>
      </c>
      <c r="G1553" s="139" t="s">
        <v>535</v>
      </c>
      <c r="H1553" s="139" t="s">
        <v>1054</v>
      </c>
      <c r="I1553" s="142" t="s">
        <v>876</v>
      </c>
      <c r="J1553" s="203" t="str">
        <f>+_xlfn.XLOOKUP(Tabla1[[#This Row],[COD. COLABORADOR]],'[1]Reg_PJ_IP (Bruto)'!$A:$A,'[1]Reg_PJ_IP (Bruto)'!$BL:$BL)</f>
        <v>ACREDITADA</v>
      </c>
    </row>
    <row r="1554" spans="1:10" x14ac:dyDescent="0.3">
      <c r="A1554" s="123" t="s">
        <v>77</v>
      </c>
      <c r="B1554" s="124">
        <v>45784</v>
      </c>
      <c r="C1554" s="139" t="s">
        <v>71</v>
      </c>
      <c r="D1554" s="139">
        <v>1132644</v>
      </c>
      <c r="E1554" s="143" t="s">
        <v>1309</v>
      </c>
      <c r="F1554" s="143">
        <v>7657</v>
      </c>
      <c r="G1554" s="139" t="s">
        <v>1172</v>
      </c>
      <c r="H1554" s="139" t="s">
        <v>1049</v>
      </c>
      <c r="I1554" s="142" t="s">
        <v>71</v>
      </c>
      <c r="J1554" s="203" t="str">
        <f>+_xlfn.XLOOKUP(Tabla1[[#This Row],[COD. COLABORADOR]],'[1]Reg_PJ_IP (Bruto)'!$A:$A,'[1]Reg_PJ_IP (Bruto)'!$BL:$BL)</f>
        <v>ACREDITADA</v>
      </c>
    </row>
    <row r="1555" spans="1:10" x14ac:dyDescent="0.3">
      <c r="A1555" s="123" t="s">
        <v>77</v>
      </c>
      <c r="B1555" s="124">
        <v>45793</v>
      </c>
      <c r="C1555" s="139" t="s">
        <v>70</v>
      </c>
      <c r="D1555" s="139">
        <v>1132740</v>
      </c>
      <c r="E1555" s="143" t="s">
        <v>915</v>
      </c>
      <c r="F1555" s="143">
        <v>7473</v>
      </c>
      <c r="G1555" s="139" t="s">
        <v>1173</v>
      </c>
      <c r="H1555" s="139" t="s">
        <v>1045</v>
      </c>
      <c r="I1555" s="142" t="s">
        <v>75</v>
      </c>
      <c r="J1555" s="203" t="str">
        <f>+_xlfn.XLOOKUP(Tabla1[[#This Row],[COD. COLABORADOR]],'[1]Reg_PJ_IP (Bruto)'!$A:$A,'[1]Reg_PJ_IP (Bruto)'!$BL:$BL)</f>
        <v>ACREDITADA</v>
      </c>
    </row>
    <row r="1556" spans="1:10" x14ac:dyDescent="0.3">
      <c r="A1556" s="123" t="s">
        <v>77</v>
      </c>
      <c r="B1556" s="124">
        <v>45809</v>
      </c>
      <c r="C1556" s="139" t="s">
        <v>70</v>
      </c>
      <c r="D1556" s="139">
        <v>1132531</v>
      </c>
      <c r="E1556" s="143" t="s">
        <v>960</v>
      </c>
      <c r="F1556" s="143">
        <v>6897</v>
      </c>
      <c r="G1556" s="139" t="s">
        <v>89</v>
      </c>
      <c r="H1556" s="139" t="s">
        <v>1045</v>
      </c>
      <c r="I1556" s="142" t="s">
        <v>74</v>
      </c>
      <c r="J1556" s="203" t="str">
        <f>+_xlfn.XLOOKUP(Tabla1[[#This Row],[COD. COLABORADOR]],'[1]Reg_PJ_IP (Bruto)'!$A:$A,'[1]Reg_PJ_IP (Bruto)'!$BL:$BL)</f>
        <v>ACREDITADA</v>
      </c>
    </row>
    <row r="1557" spans="1:10" x14ac:dyDescent="0.3">
      <c r="A1557" s="123" t="s">
        <v>77</v>
      </c>
      <c r="B1557" s="128">
        <v>45809</v>
      </c>
      <c r="C1557" s="139" t="s">
        <v>69</v>
      </c>
      <c r="D1557" s="140">
        <v>1132681</v>
      </c>
      <c r="E1557" s="141" t="s">
        <v>961</v>
      </c>
      <c r="F1557" s="141">
        <v>7473</v>
      </c>
      <c r="G1557" s="140" t="s">
        <v>1173</v>
      </c>
      <c r="H1557" s="139" t="s">
        <v>1047</v>
      </c>
      <c r="I1557" s="142" t="s">
        <v>74</v>
      </c>
      <c r="J1557" s="203" t="str">
        <f>+_xlfn.XLOOKUP(Tabla1[[#This Row],[COD. COLABORADOR]],'[1]Reg_PJ_IP (Bruto)'!$A:$A,'[1]Reg_PJ_IP (Bruto)'!$BL:$BL)</f>
        <v>ACREDITADA</v>
      </c>
    </row>
    <row r="1558" spans="1:10" x14ac:dyDescent="0.3">
      <c r="A1558" s="123" t="s">
        <v>77</v>
      </c>
      <c r="B1558" s="126">
        <v>45809</v>
      </c>
      <c r="C1558" s="139" t="s">
        <v>70</v>
      </c>
      <c r="D1558" s="139">
        <v>1131897</v>
      </c>
      <c r="E1558" s="139" t="s">
        <v>962</v>
      </c>
      <c r="F1558" s="139">
        <v>7510</v>
      </c>
      <c r="G1558" s="139" t="s">
        <v>1223</v>
      </c>
      <c r="H1558" s="139" t="s">
        <v>1056</v>
      </c>
      <c r="I1558" s="142" t="s">
        <v>74</v>
      </c>
      <c r="J1558" s="203" t="str">
        <f>+_xlfn.XLOOKUP(Tabla1[[#This Row],[COD. COLABORADOR]],'[1]Reg_PJ_IP (Bruto)'!$A:$A,'[1]Reg_PJ_IP (Bruto)'!$BL:$BL)</f>
        <v>ACREDITADA</v>
      </c>
    </row>
    <row r="1559" spans="1:10" x14ac:dyDescent="0.3">
      <c r="A1559" s="123" t="s">
        <v>77</v>
      </c>
      <c r="B1559" s="126">
        <v>45809</v>
      </c>
      <c r="C1559" s="139" t="s">
        <v>70</v>
      </c>
      <c r="D1559" s="139">
        <v>1132758</v>
      </c>
      <c r="E1559" s="143" t="s">
        <v>1549</v>
      </c>
      <c r="F1559" s="139">
        <v>7473</v>
      </c>
      <c r="G1559" s="139" t="s">
        <v>1173</v>
      </c>
      <c r="H1559" s="139" t="s">
        <v>1045</v>
      </c>
      <c r="I1559" s="142" t="s">
        <v>74</v>
      </c>
      <c r="J1559" s="203" t="str">
        <f>+_xlfn.XLOOKUP(Tabla1[[#This Row],[COD. COLABORADOR]],'[1]Reg_PJ_IP (Bruto)'!$A:$A,'[1]Reg_PJ_IP (Bruto)'!$BL:$BL)</f>
        <v>ACREDITADA</v>
      </c>
    </row>
    <row r="1560" spans="1:10" x14ac:dyDescent="0.3">
      <c r="A1560" s="123" t="s">
        <v>77</v>
      </c>
      <c r="B1560" s="124">
        <v>45809</v>
      </c>
      <c r="C1560" s="139" t="s">
        <v>71</v>
      </c>
      <c r="D1560" s="139">
        <v>1132838</v>
      </c>
      <c r="E1560" s="143" t="s">
        <v>1264</v>
      </c>
      <c r="F1560" s="143">
        <v>7645</v>
      </c>
      <c r="G1560" s="139" t="s">
        <v>1176</v>
      </c>
      <c r="H1560" s="139" t="s">
        <v>1044</v>
      </c>
      <c r="I1560" s="142" t="s">
        <v>71</v>
      </c>
      <c r="J1560" s="203" t="str">
        <f>+_xlfn.XLOOKUP(Tabla1[[#This Row],[COD. COLABORADOR]],'[1]Reg_PJ_IP (Bruto)'!$A:$A,'[1]Reg_PJ_IP (Bruto)'!$BL:$BL)</f>
        <v>ACREDITADA</v>
      </c>
    </row>
    <row r="1561" spans="1:10" x14ac:dyDescent="0.3">
      <c r="A1561" s="123" t="s">
        <v>77</v>
      </c>
      <c r="B1561" s="124">
        <v>45812</v>
      </c>
      <c r="C1561" s="139" t="s">
        <v>70</v>
      </c>
      <c r="D1561" s="139">
        <v>1132860</v>
      </c>
      <c r="E1561" s="143" t="s">
        <v>1294</v>
      </c>
      <c r="F1561" s="143">
        <v>7700</v>
      </c>
      <c r="G1561" s="139" t="s">
        <v>130</v>
      </c>
      <c r="H1561" s="139" t="s">
        <v>1044</v>
      </c>
      <c r="I1561" s="142" t="s">
        <v>74</v>
      </c>
      <c r="J1561" s="203" t="str">
        <f>+_xlfn.XLOOKUP(Tabla1[[#This Row],[COD. COLABORADOR]],'[1]Reg_PJ_IP (Bruto)'!$A:$A,'[1]Reg_PJ_IP (Bruto)'!$BL:$BL)</f>
        <v>ACREDITADA</v>
      </c>
    </row>
    <row r="1562" spans="1:10" x14ac:dyDescent="0.3">
      <c r="A1562" s="125" t="s">
        <v>77</v>
      </c>
      <c r="B1562" s="124">
        <v>45833</v>
      </c>
      <c r="C1562" s="139" t="s">
        <v>70</v>
      </c>
      <c r="D1562" s="139">
        <v>1132618</v>
      </c>
      <c r="E1562" s="143" t="s">
        <v>1310</v>
      </c>
      <c r="F1562" s="143">
        <v>6470</v>
      </c>
      <c r="G1562" s="139" t="s">
        <v>1174</v>
      </c>
      <c r="H1562" s="139" t="s">
        <v>1052</v>
      </c>
      <c r="I1562" s="142" t="s">
        <v>74</v>
      </c>
      <c r="J1562" s="203" t="str">
        <f>+_xlfn.XLOOKUP(Tabla1[[#This Row],[COD. COLABORADOR]],'[1]Reg_PJ_IP (Bruto)'!$A:$A,'[1]Reg_PJ_IP (Bruto)'!$BL:$BL)</f>
        <v>ACREDITADA</v>
      </c>
    </row>
    <row r="1563" spans="1:10" x14ac:dyDescent="0.3">
      <c r="A1563" s="123" t="s">
        <v>77</v>
      </c>
      <c r="B1563" s="134">
        <v>45839</v>
      </c>
      <c r="C1563" s="139" t="s">
        <v>69</v>
      </c>
      <c r="D1563" s="139">
        <v>1132686</v>
      </c>
      <c r="E1563" s="143" t="s">
        <v>118</v>
      </c>
      <c r="F1563" s="143">
        <v>7765</v>
      </c>
      <c r="G1563" s="139" t="s">
        <v>116</v>
      </c>
      <c r="H1563" s="139" t="s">
        <v>1048</v>
      </c>
      <c r="I1563" s="142" t="s">
        <v>74</v>
      </c>
      <c r="J1563" s="203" t="str">
        <f>+_xlfn.XLOOKUP(Tabla1[[#This Row],[COD. COLABORADOR]],'[1]Reg_PJ_IP (Bruto)'!$A:$A,'[1]Reg_PJ_IP (Bruto)'!$BL:$BL)</f>
        <v>ACREDITADA</v>
      </c>
    </row>
    <row r="1564" spans="1:10" x14ac:dyDescent="0.3">
      <c r="A1564" s="125" t="s">
        <v>77</v>
      </c>
      <c r="B1564" s="124">
        <v>45839</v>
      </c>
      <c r="C1564" s="139" t="s">
        <v>70</v>
      </c>
      <c r="D1564" s="140">
        <v>1132850</v>
      </c>
      <c r="E1564" s="141" t="s">
        <v>974</v>
      </c>
      <c r="F1564" s="141">
        <v>6100</v>
      </c>
      <c r="G1564" s="140" t="s">
        <v>1061</v>
      </c>
      <c r="H1564" s="139" t="s">
        <v>1060</v>
      </c>
      <c r="I1564" s="142" t="s">
        <v>74</v>
      </c>
      <c r="J1564" s="203" t="str">
        <f>+_xlfn.XLOOKUP(Tabla1[[#This Row],[COD. COLABORADOR]],'[1]Reg_PJ_IP (Bruto)'!$A:$A,'[1]Reg_PJ_IP (Bruto)'!$BL:$BL)</f>
        <v>ACREDITADA</v>
      </c>
    </row>
    <row r="1565" spans="1:10" x14ac:dyDescent="0.3">
      <c r="A1565" s="125" t="s">
        <v>77</v>
      </c>
      <c r="B1565" s="124">
        <v>45839</v>
      </c>
      <c r="C1565" s="139" t="s">
        <v>70</v>
      </c>
      <c r="D1565" s="140">
        <v>1132080</v>
      </c>
      <c r="E1565" s="141" t="s">
        <v>975</v>
      </c>
      <c r="F1565" s="141">
        <v>7086</v>
      </c>
      <c r="G1565" s="140" t="s">
        <v>1215</v>
      </c>
      <c r="H1565" s="139" t="s">
        <v>1058</v>
      </c>
      <c r="I1565" s="142" t="s">
        <v>74</v>
      </c>
      <c r="J1565" s="203" t="str">
        <f>+_xlfn.XLOOKUP(Tabla1[[#This Row],[COD. COLABORADOR]],'[1]Reg_PJ_IP (Bruto)'!$A:$A,'[1]Reg_PJ_IP (Bruto)'!$BL:$BL)</f>
        <v>ACREDITADA</v>
      </c>
    </row>
    <row r="1566" spans="1:10" x14ac:dyDescent="0.3">
      <c r="A1566" s="123" t="s">
        <v>77</v>
      </c>
      <c r="B1566" s="124">
        <v>45845</v>
      </c>
      <c r="C1566" s="139" t="s">
        <v>69</v>
      </c>
      <c r="D1566" s="140">
        <v>1132820</v>
      </c>
      <c r="E1566" s="141" t="s">
        <v>1273</v>
      </c>
      <c r="F1566" s="141">
        <v>7320</v>
      </c>
      <c r="G1566" s="140" t="s">
        <v>104</v>
      </c>
      <c r="H1566" s="139" t="s">
        <v>1044</v>
      </c>
      <c r="I1566" s="142" t="s">
        <v>74</v>
      </c>
      <c r="J1566" s="203" t="str">
        <f>+_xlfn.XLOOKUP(Tabla1[[#This Row],[COD. COLABORADOR]],'[1]Reg_PJ_IP (Bruto)'!$A:$A,'[1]Reg_PJ_IP (Bruto)'!$BL:$BL)</f>
        <v>ACREDITADA</v>
      </c>
    </row>
    <row r="1567" spans="1:10" x14ac:dyDescent="0.3">
      <c r="A1567" s="123" t="s">
        <v>77</v>
      </c>
      <c r="B1567" s="126">
        <v>45870</v>
      </c>
      <c r="C1567" s="139" t="s">
        <v>72</v>
      </c>
      <c r="D1567" s="140">
        <v>1132359</v>
      </c>
      <c r="E1567" s="139" t="s">
        <v>200</v>
      </c>
      <c r="F1567" s="140">
        <v>1950</v>
      </c>
      <c r="G1567" s="140" t="s">
        <v>201</v>
      </c>
      <c r="H1567" s="139" t="s">
        <v>1046</v>
      </c>
      <c r="I1567" s="142" t="s">
        <v>74</v>
      </c>
      <c r="J1567" s="203" t="str">
        <f>+_xlfn.XLOOKUP(Tabla1[[#This Row],[COD. COLABORADOR]],'[1]Reg_PJ_IP (Bruto)'!$A:$A,'[1]Reg_PJ_IP (Bruto)'!$BL:$BL)</f>
        <v>ACREDITADA</v>
      </c>
    </row>
    <row r="1568" spans="1:10" x14ac:dyDescent="0.3">
      <c r="A1568" s="123" t="s">
        <v>77</v>
      </c>
      <c r="B1568" s="126">
        <v>45870</v>
      </c>
      <c r="C1568" s="139" t="s">
        <v>70</v>
      </c>
      <c r="D1568" s="140">
        <v>1132383</v>
      </c>
      <c r="E1568" s="140" t="s">
        <v>1003</v>
      </c>
      <c r="F1568" s="139">
        <v>7037</v>
      </c>
      <c r="G1568" s="139" t="s">
        <v>538</v>
      </c>
      <c r="H1568" s="139" t="s">
        <v>1045</v>
      </c>
      <c r="I1568" s="142" t="s">
        <v>75</v>
      </c>
      <c r="J1568" s="203" t="str">
        <f>+_xlfn.XLOOKUP(Tabla1[[#This Row],[COD. COLABORADOR]],'[1]Reg_PJ_IP (Bruto)'!$A:$A,'[1]Reg_PJ_IP (Bruto)'!$BL:$BL)</f>
        <v>ACREDITADA</v>
      </c>
    </row>
    <row r="1569" spans="1:10" x14ac:dyDescent="0.3">
      <c r="A1569" s="123" t="s">
        <v>77</v>
      </c>
      <c r="B1569" s="124">
        <v>45870</v>
      </c>
      <c r="C1569" s="139" t="s">
        <v>70</v>
      </c>
      <c r="D1569" s="140">
        <v>1132820</v>
      </c>
      <c r="E1569" s="141" t="s">
        <v>1273</v>
      </c>
      <c r="F1569" s="143">
        <v>7320</v>
      </c>
      <c r="G1569" s="139" t="s">
        <v>104</v>
      </c>
      <c r="H1569" s="139" t="s">
        <v>1044</v>
      </c>
      <c r="I1569" s="142" t="s">
        <v>75</v>
      </c>
      <c r="J1569" s="203" t="str">
        <f>+_xlfn.XLOOKUP(Tabla1[[#This Row],[COD. COLABORADOR]],'[1]Reg_PJ_IP (Bruto)'!$A:$A,'[1]Reg_PJ_IP (Bruto)'!$BL:$BL)</f>
        <v>ACREDITADA</v>
      </c>
    </row>
    <row r="1570" spans="1:10" x14ac:dyDescent="0.3">
      <c r="A1570" s="123" t="s">
        <v>77</v>
      </c>
      <c r="B1570" s="124">
        <v>45870</v>
      </c>
      <c r="C1570" s="139" t="s">
        <v>70</v>
      </c>
      <c r="D1570" s="140">
        <v>1132582</v>
      </c>
      <c r="E1570" s="141" t="s">
        <v>840</v>
      </c>
      <c r="F1570" s="143">
        <v>6897</v>
      </c>
      <c r="G1570" s="139" t="s">
        <v>89</v>
      </c>
      <c r="H1570" s="139" t="s">
        <v>1045</v>
      </c>
      <c r="I1570" s="142" t="s">
        <v>74</v>
      </c>
      <c r="J1570" s="203" t="str">
        <f>+_xlfn.XLOOKUP(Tabla1[[#This Row],[COD. COLABORADOR]],'[1]Reg_PJ_IP (Bruto)'!$A:$A,'[1]Reg_PJ_IP (Bruto)'!$BL:$BL)</f>
        <v>ACREDITADA</v>
      </c>
    </row>
    <row r="1571" spans="1:10" x14ac:dyDescent="0.3">
      <c r="A1571" s="123" t="s">
        <v>77</v>
      </c>
      <c r="B1571" s="126">
        <v>45870</v>
      </c>
      <c r="C1571" s="139" t="s">
        <v>70</v>
      </c>
      <c r="D1571" s="140">
        <v>1132838</v>
      </c>
      <c r="E1571" s="140" t="s">
        <v>1264</v>
      </c>
      <c r="F1571" s="139">
        <v>7645</v>
      </c>
      <c r="G1571" s="143" t="s">
        <v>1176</v>
      </c>
      <c r="H1571" s="139" t="s">
        <v>1044</v>
      </c>
      <c r="I1571" s="142" t="s">
        <v>74</v>
      </c>
      <c r="J1571" s="203" t="str">
        <f>+_xlfn.XLOOKUP(Tabla1[[#This Row],[COD. COLABORADOR]],'[1]Reg_PJ_IP (Bruto)'!$A:$A,'[1]Reg_PJ_IP (Bruto)'!$BL:$BL)</f>
        <v>ACREDITADA</v>
      </c>
    </row>
    <row r="1572" spans="1:10" x14ac:dyDescent="0.3">
      <c r="A1572" s="125" t="s">
        <v>77</v>
      </c>
      <c r="B1572" s="124">
        <v>45889</v>
      </c>
      <c r="C1572" s="139" t="s">
        <v>70</v>
      </c>
      <c r="D1572" s="140">
        <v>1132086</v>
      </c>
      <c r="E1572" s="141" t="s">
        <v>1550</v>
      </c>
      <c r="F1572" s="141">
        <v>6470</v>
      </c>
      <c r="G1572" s="140" t="s">
        <v>1174</v>
      </c>
      <c r="H1572" s="139" t="s">
        <v>1058</v>
      </c>
      <c r="I1572" s="142" t="s">
        <v>74</v>
      </c>
      <c r="J1572" s="203" t="str">
        <f>+_xlfn.XLOOKUP(Tabla1[[#This Row],[COD. COLABORADOR]],'[1]Reg_PJ_IP (Bruto)'!$A:$A,'[1]Reg_PJ_IP (Bruto)'!$BL:$BL)</f>
        <v>ACREDITADA</v>
      </c>
    </row>
    <row r="1573" spans="1:10" x14ac:dyDescent="0.3">
      <c r="A1573" s="123" t="s">
        <v>77</v>
      </c>
      <c r="B1573" s="126">
        <v>45901</v>
      </c>
      <c r="C1573" s="139" t="s">
        <v>69</v>
      </c>
      <c r="D1573" s="140">
        <v>1132813</v>
      </c>
      <c r="E1573" s="141" t="s">
        <v>1312</v>
      </c>
      <c r="F1573" s="140">
        <v>6570</v>
      </c>
      <c r="G1573" s="140" t="s">
        <v>1445</v>
      </c>
      <c r="H1573" s="139" t="s">
        <v>1051</v>
      </c>
      <c r="I1573" s="142" t="s">
        <v>75</v>
      </c>
      <c r="J1573" s="203" t="str">
        <f>+_xlfn.XLOOKUP(Tabla1[[#This Row],[COD. COLABORADOR]],'[1]Reg_PJ_IP (Bruto)'!$A:$A,'[1]Reg_PJ_IP (Bruto)'!$BL:$BL)</f>
        <v>ACREDITADA</v>
      </c>
    </row>
    <row r="1574" spans="1:10" x14ac:dyDescent="0.3">
      <c r="A1574" s="123" t="s">
        <v>77</v>
      </c>
      <c r="B1574" s="126">
        <v>45901</v>
      </c>
      <c r="C1574" s="139" t="s">
        <v>69</v>
      </c>
      <c r="D1574" s="140">
        <v>1132704</v>
      </c>
      <c r="E1574" s="139" t="s">
        <v>197</v>
      </c>
      <c r="F1574" s="140">
        <v>7036</v>
      </c>
      <c r="G1574" s="140" t="s">
        <v>1427</v>
      </c>
      <c r="H1574" s="139" t="s">
        <v>1046</v>
      </c>
      <c r="I1574" s="142" t="s">
        <v>74</v>
      </c>
      <c r="J1574" s="203" t="str">
        <f>+_xlfn.XLOOKUP(Tabla1[[#This Row],[COD. COLABORADOR]],'[1]Reg_PJ_IP (Bruto)'!$A:$A,'[1]Reg_PJ_IP (Bruto)'!$BL:$BL)</f>
        <v>ACREDITADA</v>
      </c>
    </row>
    <row r="1575" spans="1:10" x14ac:dyDescent="0.3">
      <c r="A1575" s="123" t="s">
        <v>77</v>
      </c>
      <c r="B1575" s="126">
        <v>45901</v>
      </c>
      <c r="C1575" s="139" t="s">
        <v>69</v>
      </c>
      <c r="D1575" s="140">
        <v>1132742</v>
      </c>
      <c r="E1575" s="141" t="s">
        <v>1311</v>
      </c>
      <c r="F1575" s="140">
        <v>7473</v>
      </c>
      <c r="G1575" s="140" t="s">
        <v>1173</v>
      </c>
      <c r="H1575" s="139" t="s">
        <v>1045</v>
      </c>
      <c r="I1575" s="142" t="s">
        <v>74</v>
      </c>
      <c r="J1575" s="203" t="str">
        <f>+_xlfn.XLOOKUP(Tabla1[[#This Row],[COD. COLABORADOR]],'[1]Reg_PJ_IP (Bruto)'!$A:$A,'[1]Reg_PJ_IP (Bruto)'!$BL:$BL)</f>
        <v>ACREDITADA</v>
      </c>
    </row>
    <row r="1576" spans="1:10" x14ac:dyDescent="0.3">
      <c r="A1576" s="125" t="s">
        <v>77</v>
      </c>
      <c r="B1576" s="124">
        <v>45901</v>
      </c>
      <c r="C1576" s="139" t="s">
        <v>69</v>
      </c>
      <c r="D1576" s="140">
        <v>1132650</v>
      </c>
      <c r="E1576" s="141" t="s">
        <v>1283</v>
      </c>
      <c r="F1576" s="141">
        <v>6570</v>
      </c>
      <c r="G1576" s="140" t="s">
        <v>1445</v>
      </c>
      <c r="H1576" s="139" t="s">
        <v>1049</v>
      </c>
      <c r="I1576" s="142" t="s">
        <v>75</v>
      </c>
      <c r="J1576" s="203" t="str">
        <f>+_xlfn.XLOOKUP(Tabla1[[#This Row],[COD. COLABORADOR]],'[1]Reg_PJ_IP (Bruto)'!$A:$A,'[1]Reg_PJ_IP (Bruto)'!$BL:$BL)</f>
        <v>ACREDITADA</v>
      </c>
    </row>
    <row r="1577" spans="1:10" x14ac:dyDescent="0.3">
      <c r="A1577" s="125" t="s">
        <v>77</v>
      </c>
      <c r="B1577" s="124">
        <v>45901</v>
      </c>
      <c r="C1577" s="139" t="s">
        <v>69</v>
      </c>
      <c r="D1577" s="140">
        <v>1132564</v>
      </c>
      <c r="E1577" s="143" t="s">
        <v>1015</v>
      </c>
      <c r="F1577" s="141">
        <v>4450</v>
      </c>
      <c r="G1577" s="140" t="s">
        <v>297</v>
      </c>
      <c r="H1577" s="139" t="s">
        <v>1045</v>
      </c>
      <c r="I1577" s="142" t="s">
        <v>75</v>
      </c>
      <c r="J1577" s="203" t="str">
        <f>+_xlfn.XLOOKUP(Tabla1[[#This Row],[COD. COLABORADOR]],'[1]Reg_PJ_IP (Bruto)'!$A:$A,'[1]Reg_PJ_IP (Bruto)'!$BL:$BL)</f>
        <v>ACREDITADA</v>
      </c>
    </row>
    <row r="1578" spans="1:10" x14ac:dyDescent="0.3">
      <c r="A1578" s="123" t="s">
        <v>77</v>
      </c>
      <c r="B1578" s="124">
        <v>45907</v>
      </c>
      <c r="C1578" s="139" t="s">
        <v>70</v>
      </c>
      <c r="D1578" s="140">
        <v>1132631</v>
      </c>
      <c r="E1578" s="143" t="s">
        <v>1536</v>
      </c>
      <c r="F1578" s="141">
        <v>7102</v>
      </c>
      <c r="G1578" s="140" t="s">
        <v>535</v>
      </c>
      <c r="H1578" s="139" t="s">
        <v>1054</v>
      </c>
      <c r="I1578" s="142" t="s">
        <v>74</v>
      </c>
      <c r="J1578" s="203" t="str">
        <f>+_xlfn.XLOOKUP(Tabla1[[#This Row],[COD. COLABORADOR]],'[1]Reg_PJ_IP (Bruto)'!$A:$A,'[1]Reg_PJ_IP (Bruto)'!$BL:$BL)</f>
        <v>ACREDITADA</v>
      </c>
    </row>
    <row r="1579" spans="1:10" x14ac:dyDescent="0.3">
      <c r="A1579" s="123" t="s">
        <v>77</v>
      </c>
      <c r="B1579" s="124">
        <v>45931</v>
      </c>
      <c r="C1579" s="139" t="s">
        <v>69</v>
      </c>
      <c r="D1579" s="139">
        <v>1132392</v>
      </c>
      <c r="E1579" s="143" t="s">
        <v>512</v>
      </c>
      <c r="F1579" s="143">
        <v>6470</v>
      </c>
      <c r="G1579" s="139" t="s">
        <v>1174</v>
      </c>
      <c r="H1579" s="139" t="s">
        <v>1047</v>
      </c>
      <c r="I1579" s="142" t="s">
        <v>75</v>
      </c>
      <c r="J1579" s="203" t="str">
        <f>+_xlfn.XLOOKUP(Tabla1[[#This Row],[COD. COLABORADOR]],'[1]Reg_PJ_IP (Bruto)'!$A:$A,'[1]Reg_PJ_IP (Bruto)'!$BL:$BL)</f>
        <v>ACREDITADA</v>
      </c>
    </row>
    <row r="1580" spans="1:10" x14ac:dyDescent="0.3">
      <c r="A1580" s="123" t="s">
        <v>77</v>
      </c>
      <c r="B1580" s="126">
        <v>45931</v>
      </c>
      <c r="C1580" s="139" t="s">
        <v>69</v>
      </c>
      <c r="D1580" s="139">
        <v>1132600</v>
      </c>
      <c r="E1580" s="143" t="s">
        <v>1533</v>
      </c>
      <c r="F1580" s="139">
        <v>7160</v>
      </c>
      <c r="G1580" s="139" t="s">
        <v>1424</v>
      </c>
      <c r="H1580" s="139" t="s">
        <v>1046</v>
      </c>
      <c r="I1580" s="142" t="s">
        <v>74</v>
      </c>
      <c r="J1580" s="203" t="str">
        <f>+_xlfn.XLOOKUP(Tabla1[[#This Row],[COD. COLABORADOR]],'[1]Reg_PJ_IP (Bruto)'!$A:$A,'[1]Reg_PJ_IP (Bruto)'!$BL:$BL)</f>
        <v>ACREDITADA</v>
      </c>
    </row>
    <row r="1581" spans="1:10" x14ac:dyDescent="0.3">
      <c r="A1581" s="123" t="s">
        <v>77</v>
      </c>
      <c r="B1581" s="126">
        <v>45931</v>
      </c>
      <c r="C1581" s="139" t="s">
        <v>69</v>
      </c>
      <c r="D1581" s="140">
        <v>1132394</v>
      </c>
      <c r="E1581" s="140" t="s">
        <v>536</v>
      </c>
      <c r="F1581" s="140">
        <v>6470</v>
      </c>
      <c r="G1581" s="140" t="s">
        <v>1174</v>
      </c>
      <c r="H1581" s="139" t="s">
        <v>1047</v>
      </c>
      <c r="I1581" s="142" t="s">
        <v>75</v>
      </c>
      <c r="J1581" s="203" t="str">
        <f>+_xlfn.XLOOKUP(Tabla1[[#This Row],[COD. COLABORADOR]],'[1]Reg_PJ_IP (Bruto)'!$A:$A,'[1]Reg_PJ_IP (Bruto)'!$BL:$BL)</f>
        <v>ACREDITADA</v>
      </c>
    </row>
    <row r="1582" spans="1:10" x14ac:dyDescent="0.3">
      <c r="A1582" s="123" t="s">
        <v>77</v>
      </c>
      <c r="B1582" s="124">
        <v>45931</v>
      </c>
      <c r="C1582" s="139" t="s">
        <v>69</v>
      </c>
      <c r="D1582" s="140">
        <v>1132709</v>
      </c>
      <c r="E1582" s="143" t="s">
        <v>534</v>
      </c>
      <c r="F1582" s="143">
        <v>6938</v>
      </c>
      <c r="G1582" s="139" t="s">
        <v>1279</v>
      </c>
      <c r="H1582" s="139" t="s">
        <v>1047</v>
      </c>
      <c r="I1582" s="142" t="s">
        <v>75</v>
      </c>
      <c r="J1582" s="203" t="str">
        <f>+_xlfn.XLOOKUP(Tabla1[[#This Row],[COD. COLABORADOR]],'[1]Reg_PJ_IP (Bruto)'!$A:$A,'[1]Reg_PJ_IP (Bruto)'!$BL:$BL)</f>
        <v>ACREDITADA</v>
      </c>
    </row>
    <row r="1583" spans="1:10" x14ac:dyDescent="0.3">
      <c r="A1583" s="125" t="s">
        <v>77</v>
      </c>
      <c r="B1583" s="124">
        <v>45938</v>
      </c>
      <c r="C1583" s="139" t="s">
        <v>70</v>
      </c>
      <c r="D1583" s="139">
        <v>1132848</v>
      </c>
      <c r="E1583" s="143" t="s">
        <v>1024</v>
      </c>
      <c r="F1583" s="143">
        <v>6100</v>
      </c>
      <c r="G1583" s="139" t="s">
        <v>1061</v>
      </c>
      <c r="H1583" s="139" t="s">
        <v>1060</v>
      </c>
      <c r="I1583" s="142" t="s">
        <v>74</v>
      </c>
      <c r="J1583" s="203" t="str">
        <f>+_xlfn.XLOOKUP(Tabla1[[#This Row],[COD. COLABORADOR]],'[1]Reg_PJ_IP (Bruto)'!$A:$A,'[1]Reg_PJ_IP (Bruto)'!$BL:$BL)</f>
        <v>ACREDITADA</v>
      </c>
    </row>
    <row r="1584" spans="1:10" x14ac:dyDescent="0.3">
      <c r="A1584" s="125" t="s">
        <v>77</v>
      </c>
      <c r="B1584" s="124">
        <v>45959</v>
      </c>
      <c r="C1584" s="139" t="s">
        <v>70</v>
      </c>
      <c r="D1584" s="139">
        <v>1132736</v>
      </c>
      <c r="E1584" s="143" t="s">
        <v>1287</v>
      </c>
      <c r="F1584" s="143">
        <v>6100</v>
      </c>
      <c r="G1584" s="139" t="s">
        <v>1061</v>
      </c>
      <c r="H1584" s="139" t="s">
        <v>1045</v>
      </c>
      <c r="I1584" s="142" t="s">
        <v>74</v>
      </c>
      <c r="J1584" s="203" t="str">
        <f>+_xlfn.XLOOKUP(Tabla1[[#This Row],[COD. COLABORADOR]],'[1]Reg_PJ_IP (Bruto)'!$A:$A,'[1]Reg_PJ_IP (Bruto)'!$BL:$BL)</f>
        <v>ACREDITADA</v>
      </c>
    </row>
    <row r="1585" spans="1:10" x14ac:dyDescent="0.3">
      <c r="A1585" s="125" t="s">
        <v>77</v>
      </c>
      <c r="B1585" s="124">
        <v>45962</v>
      </c>
      <c r="C1585" s="139" t="s">
        <v>70</v>
      </c>
      <c r="D1585" s="139">
        <v>1132607</v>
      </c>
      <c r="E1585" s="143" t="s">
        <v>484</v>
      </c>
      <c r="F1585" s="143">
        <v>7452</v>
      </c>
      <c r="G1585" s="139" t="s">
        <v>485</v>
      </c>
      <c r="H1585" s="139" t="s">
        <v>1044</v>
      </c>
      <c r="I1585" s="142" t="s">
        <v>74</v>
      </c>
      <c r="J1585" s="203" t="str">
        <f>+_xlfn.XLOOKUP(Tabla1[[#This Row],[COD. COLABORADOR]],'[1]Reg_PJ_IP (Bruto)'!$A:$A,'[1]Reg_PJ_IP (Bruto)'!$BL:$BL)</f>
        <v>ACREDITADA</v>
      </c>
    </row>
    <row r="1586" spans="1:10" x14ac:dyDescent="0.3">
      <c r="A1586" s="125" t="s">
        <v>77</v>
      </c>
      <c r="B1586" s="124">
        <v>45962</v>
      </c>
      <c r="C1586" s="139" t="s">
        <v>68</v>
      </c>
      <c r="D1586" s="139">
        <v>1132905</v>
      </c>
      <c r="E1586" s="143" t="s">
        <v>1077</v>
      </c>
      <c r="F1586" s="143">
        <v>7102</v>
      </c>
      <c r="G1586" s="139" t="s">
        <v>535</v>
      </c>
      <c r="H1586" s="139" t="s">
        <v>1045</v>
      </c>
      <c r="I1586" s="142" t="s">
        <v>74</v>
      </c>
      <c r="J1586" s="203" t="str">
        <f>+_xlfn.XLOOKUP(Tabla1[[#This Row],[COD. COLABORADOR]],'[1]Reg_PJ_IP (Bruto)'!$A:$A,'[1]Reg_PJ_IP (Bruto)'!$BL:$BL)</f>
        <v>ACREDITADA</v>
      </c>
    </row>
    <row r="1587" spans="1:10" x14ac:dyDescent="0.3">
      <c r="A1587" s="123" t="s">
        <v>77</v>
      </c>
      <c r="B1587" s="126">
        <v>45962</v>
      </c>
      <c r="C1587" s="139" t="s">
        <v>71</v>
      </c>
      <c r="D1587" s="139">
        <v>1132424</v>
      </c>
      <c r="E1587" s="143" t="s">
        <v>159</v>
      </c>
      <c r="F1587" s="139">
        <v>7645</v>
      </c>
      <c r="G1587" s="139" t="s">
        <v>1176</v>
      </c>
      <c r="H1587" s="139" t="s">
        <v>1049</v>
      </c>
      <c r="I1587" s="142" t="s">
        <v>71</v>
      </c>
      <c r="J1587" s="203" t="str">
        <f>+_xlfn.XLOOKUP(Tabla1[[#This Row],[COD. COLABORADOR]],'[1]Reg_PJ_IP (Bruto)'!$A:$A,'[1]Reg_PJ_IP (Bruto)'!$BL:$BL)</f>
        <v>ACREDITADA</v>
      </c>
    </row>
    <row r="1588" spans="1:10" x14ac:dyDescent="0.3">
      <c r="A1588" s="123" t="s">
        <v>77</v>
      </c>
      <c r="B1588" s="126">
        <v>45962</v>
      </c>
      <c r="C1588" s="139" t="s">
        <v>70</v>
      </c>
      <c r="D1588" s="139">
        <v>1132820</v>
      </c>
      <c r="E1588" s="143" t="s">
        <v>1273</v>
      </c>
      <c r="F1588" s="139">
        <v>7320</v>
      </c>
      <c r="G1588" s="139" t="s">
        <v>104</v>
      </c>
      <c r="H1588" s="139" t="s">
        <v>1044</v>
      </c>
      <c r="I1588" s="142" t="s">
        <v>74</v>
      </c>
      <c r="J1588" s="203" t="str">
        <f>+_xlfn.XLOOKUP(Tabla1[[#This Row],[COD. COLABORADOR]],'[1]Reg_PJ_IP (Bruto)'!$A:$A,'[1]Reg_PJ_IP (Bruto)'!$BL:$BL)</f>
        <v>ACREDITADA</v>
      </c>
    </row>
    <row r="1589" spans="1:10" x14ac:dyDescent="0.3">
      <c r="A1589" s="123" t="s">
        <v>77</v>
      </c>
      <c r="B1589" s="124">
        <v>45962</v>
      </c>
      <c r="C1589" s="139" t="s">
        <v>68</v>
      </c>
      <c r="D1589" s="139">
        <v>1132396</v>
      </c>
      <c r="E1589" s="143" t="s">
        <v>1277</v>
      </c>
      <c r="F1589" s="143">
        <v>6470</v>
      </c>
      <c r="G1589" s="139" t="s">
        <v>1174</v>
      </c>
      <c r="H1589" s="139" t="s">
        <v>1047</v>
      </c>
      <c r="I1589" s="142" t="s">
        <v>74</v>
      </c>
      <c r="J1589" s="203" t="str">
        <f>+_xlfn.XLOOKUP(Tabla1[[#This Row],[COD. COLABORADOR]],'[1]Reg_PJ_IP (Bruto)'!$A:$A,'[1]Reg_PJ_IP (Bruto)'!$BL:$BL)</f>
        <v>ACREDITADA</v>
      </c>
    </row>
    <row r="1590" spans="1:10" x14ac:dyDescent="0.3">
      <c r="A1590" s="123" t="s">
        <v>77</v>
      </c>
      <c r="B1590" s="124">
        <v>45972</v>
      </c>
      <c r="C1590" s="139" t="s">
        <v>72</v>
      </c>
      <c r="D1590" s="139">
        <v>1132081</v>
      </c>
      <c r="E1590" s="143" t="s">
        <v>1040</v>
      </c>
      <c r="F1590" s="143">
        <v>7086</v>
      </c>
      <c r="G1590" s="139" t="s">
        <v>1215</v>
      </c>
      <c r="H1590" s="139" t="s">
        <v>1058</v>
      </c>
      <c r="I1590" s="142" t="s">
        <v>74</v>
      </c>
      <c r="J1590" s="203" t="str">
        <f>+_xlfn.XLOOKUP(Tabla1[[#This Row],[COD. COLABORADOR]],'[1]Reg_PJ_IP (Bruto)'!$A:$A,'[1]Reg_PJ_IP (Bruto)'!$BL:$BL)</f>
        <v>ACREDITADA</v>
      </c>
    </row>
    <row r="1591" spans="1:10" x14ac:dyDescent="0.3">
      <c r="A1591" s="125" t="s">
        <v>77</v>
      </c>
      <c r="B1591" s="124">
        <v>45988</v>
      </c>
      <c r="C1591" s="139" t="s">
        <v>68</v>
      </c>
      <c r="D1591" s="139">
        <v>1132465</v>
      </c>
      <c r="E1591" s="143" t="s">
        <v>1313</v>
      </c>
      <c r="F1591" s="143">
        <v>6470</v>
      </c>
      <c r="G1591" s="139" t="s">
        <v>1174</v>
      </c>
      <c r="H1591" s="139" t="s">
        <v>1051</v>
      </c>
      <c r="I1591" s="142" t="s">
        <v>74</v>
      </c>
      <c r="J1591" s="203" t="str">
        <f>+_xlfn.XLOOKUP(Tabla1[[#This Row],[COD. COLABORADOR]],'[1]Reg_PJ_IP (Bruto)'!$A:$A,'[1]Reg_PJ_IP (Bruto)'!$BL:$BL)</f>
        <v>ACREDITADA</v>
      </c>
    </row>
    <row r="1592" spans="1:10" x14ac:dyDescent="0.3">
      <c r="A1592" s="123" t="s">
        <v>77</v>
      </c>
      <c r="B1592" s="124">
        <v>45992</v>
      </c>
      <c r="C1592" s="139" t="s">
        <v>70</v>
      </c>
      <c r="D1592" s="139">
        <v>1132059</v>
      </c>
      <c r="E1592" s="143" t="s">
        <v>1530</v>
      </c>
      <c r="F1592" s="143">
        <v>7650</v>
      </c>
      <c r="G1592" s="139" t="s">
        <v>1270</v>
      </c>
      <c r="H1592" s="139" t="s">
        <v>1056</v>
      </c>
      <c r="I1592" s="142" t="s">
        <v>74</v>
      </c>
      <c r="J1592" s="203" t="str">
        <f>+_xlfn.XLOOKUP(Tabla1[[#This Row],[COD. COLABORADOR]],'[1]Reg_PJ_IP (Bruto)'!$A:$A,'[1]Reg_PJ_IP (Bruto)'!$BL:$BL)</f>
        <v>ACREDITADA</v>
      </c>
    </row>
    <row r="1593" spans="1:10" x14ac:dyDescent="0.3">
      <c r="A1593" s="123" t="s">
        <v>77</v>
      </c>
      <c r="B1593" s="126">
        <v>45992</v>
      </c>
      <c r="C1593" s="139" t="s">
        <v>70</v>
      </c>
      <c r="D1593" s="139">
        <v>1132840</v>
      </c>
      <c r="E1593" s="139" t="s">
        <v>1267</v>
      </c>
      <c r="F1593" s="139">
        <v>7102</v>
      </c>
      <c r="G1593" s="139" t="s">
        <v>535</v>
      </c>
      <c r="H1593" s="139" t="s">
        <v>1064</v>
      </c>
      <c r="I1593" s="142" t="s">
        <v>75</v>
      </c>
      <c r="J1593" s="203" t="str">
        <f>+_xlfn.XLOOKUP(Tabla1[[#This Row],[COD. COLABORADOR]],'[1]Reg_PJ_IP (Bruto)'!$A:$A,'[1]Reg_PJ_IP (Bruto)'!$BL:$BL)</f>
        <v>ACREDITADA</v>
      </c>
    </row>
    <row r="1594" spans="1:10" x14ac:dyDescent="0.3">
      <c r="A1594" s="125" t="s">
        <v>77</v>
      </c>
      <c r="B1594" s="124">
        <v>45992</v>
      </c>
      <c r="C1594" s="139" t="s">
        <v>70</v>
      </c>
      <c r="D1594" s="140">
        <v>1132617</v>
      </c>
      <c r="E1594" s="141" t="s">
        <v>1088</v>
      </c>
      <c r="F1594" s="141">
        <v>4250</v>
      </c>
      <c r="G1594" s="140" t="s">
        <v>100</v>
      </c>
      <c r="H1594" s="139" t="s">
        <v>1058</v>
      </c>
      <c r="I1594" s="142" t="s">
        <v>75</v>
      </c>
      <c r="J1594" s="203" t="str">
        <f>+_xlfn.XLOOKUP(Tabla1[[#This Row],[COD. COLABORADOR]],'[1]Reg_PJ_IP (Bruto)'!$A:$A,'[1]Reg_PJ_IP (Bruto)'!$BL:$BL)</f>
        <v>ACREDITADA</v>
      </c>
    </row>
    <row r="1595" spans="1:10" x14ac:dyDescent="0.3">
      <c r="A1595" s="123" t="s">
        <v>77</v>
      </c>
      <c r="B1595" s="126">
        <v>45992</v>
      </c>
      <c r="C1595" s="139" t="s">
        <v>70</v>
      </c>
      <c r="D1595" s="140">
        <v>1132806</v>
      </c>
      <c r="E1595" s="140" t="s">
        <v>1265</v>
      </c>
      <c r="F1595" s="140">
        <v>7102</v>
      </c>
      <c r="G1595" s="154" t="s">
        <v>535</v>
      </c>
      <c r="H1595" s="139" t="s">
        <v>1064</v>
      </c>
      <c r="I1595" s="142" t="s">
        <v>74</v>
      </c>
      <c r="J1595" s="203" t="str">
        <f>+_xlfn.XLOOKUP(Tabla1[[#This Row],[COD. COLABORADOR]],'[1]Reg_PJ_IP (Bruto)'!$A:$A,'[1]Reg_PJ_IP (Bruto)'!$BL:$BL)</f>
        <v>ACREDITADA</v>
      </c>
    </row>
    <row r="1596" spans="1:10" x14ac:dyDescent="0.3">
      <c r="A1596" s="123" t="s">
        <v>77</v>
      </c>
      <c r="B1596" s="124">
        <v>46003</v>
      </c>
      <c r="C1596" s="139" t="s">
        <v>72</v>
      </c>
      <c r="D1596" s="139">
        <v>1132676</v>
      </c>
      <c r="E1596" s="143" t="s">
        <v>1076</v>
      </c>
      <c r="F1596" s="143">
        <v>7473</v>
      </c>
      <c r="G1596" s="139" t="s">
        <v>1173</v>
      </c>
      <c r="H1596" s="139" t="s">
        <v>1047</v>
      </c>
      <c r="I1596" s="142" t="s">
        <v>75</v>
      </c>
      <c r="J1596" s="203" t="str">
        <f>+_xlfn.XLOOKUP(Tabla1[[#This Row],[COD. COLABORADOR]],'[1]Reg_PJ_IP (Bruto)'!$A:$A,'[1]Reg_PJ_IP (Bruto)'!$BL:$BL)</f>
        <v>ACREDITADA</v>
      </c>
    </row>
    <row r="1597" spans="1:10" x14ac:dyDescent="0.3">
      <c r="A1597" s="123" t="s">
        <v>77</v>
      </c>
      <c r="B1597" s="124">
        <v>46008</v>
      </c>
      <c r="C1597" s="139" t="s">
        <v>70</v>
      </c>
      <c r="D1597" s="139">
        <v>1132412</v>
      </c>
      <c r="E1597" s="143" t="s">
        <v>1078</v>
      </c>
      <c r="F1597" s="143">
        <v>6897</v>
      </c>
      <c r="G1597" s="139" t="s">
        <v>89</v>
      </c>
      <c r="H1597" s="139" t="s">
        <v>1045</v>
      </c>
      <c r="I1597" s="142" t="s">
        <v>74</v>
      </c>
      <c r="J1597" s="203" t="str">
        <f>+_xlfn.XLOOKUP(Tabla1[[#This Row],[COD. COLABORADOR]],'[1]Reg_PJ_IP (Bruto)'!$A:$A,'[1]Reg_PJ_IP (Bruto)'!$BL:$BL)</f>
        <v>ACREDITADA</v>
      </c>
    </row>
    <row r="1598" spans="1:10" x14ac:dyDescent="0.3">
      <c r="A1598" s="123" t="s">
        <v>77</v>
      </c>
      <c r="B1598" s="126">
        <v>46023</v>
      </c>
      <c r="C1598" s="139" t="s">
        <v>70</v>
      </c>
      <c r="D1598" s="139">
        <v>1132473</v>
      </c>
      <c r="E1598" s="143" t="s">
        <v>733</v>
      </c>
      <c r="F1598" s="139">
        <v>6570</v>
      </c>
      <c r="G1598" s="154" t="s">
        <v>1445</v>
      </c>
      <c r="H1598" s="139" t="s">
        <v>1050</v>
      </c>
      <c r="I1598" s="142" t="s">
        <v>75</v>
      </c>
      <c r="J1598" s="203" t="str">
        <f>+_xlfn.XLOOKUP(Tabla1[[#This Row],[COD. COLABORADOR]],'[1]Reg_PJ_IP (Bruto)'!$A:$A,'[1]Reg_PJ_IP (Bruto)'!$BL:$BL)</f>
        <v>ACREDITADA</v>
      </c>
    </row>
    <row r="1599" spans="1:10" x14ac:dyDescent="0.3">
      <c r="A1599" s="123" t="s">
        <v>77</v>
      </c>
      <c r="B1599" s="124">
        <v>46023</v>
      </c>
      <c r="C1599" s="139" t="s">
        <v>70</v>
      </c>
      <c r="D1599" s="139">
        <v>1132604</v>
      </c>
      <c r="E1599" s="143" t="s">
        <v>886</v>
      </c>
      <c r="F1599" s="143">
        <v>6997</v>
      </c>
      <c r="G1599" s="139" t="s">
        <v>887</v>
      </c>
      <c r="H1599" s="139" t="s">
        <v>1054</v>
      </c>
      <c r="I1599" s="142" t="s">
        <v>74</v>
      </c>
      <c r="J1599" s="203" t="str">
        <f>+_xlfn.XLOOKUP(Tabla1[[#This Row],[COD. COLABORADOR]],'[1]Reg_PJ_IP (Bruto)'!$A:$A,'[1]Reg_PJ_IP (Bruto)'!$BL:$BL)</f>
        <v>ACREDITADA</v>
      </c>
    </row>
    <row r="1600" spans="1:10" x14ac:dyDescent="0.3">
      <c r="A1600" s="123" t="s">
        <v>77</v>
      </c>
      <c r="B1600" s="126">
        <v>46023</v>
      </c>
      <c r="C1600" s="139" t="s">
        <v>69</v>
      </c>
      <c r="D1600" s="139">
        <v>1132694</v>
      </c>
      <c r="E1600" s="143" t="s">
        <v>1089</v>
      </c>
      <c r="F1600" s="139">
        <v>2260</v>
      </c>
      <c r="G1600" s="139" t="s">
        <v>149</v>
      </c>
      <c r="H1600" s="139" t="s">
        <v>1047</v>
      </c>
      <c r="I1600" s="142" t="s">
        <v>74</v>
      </c>
      <c r="J1600" s="203" t="str">
        <f>+_xlfn.XLOOKUP(Tabla1[[#This Row],[COD. COLABORADOR]],'[1]Reg_PJ_IP (Bruto)'!$A:$A,'[1]Reg_PJ_IP (Bruto)'!$BL:$BL)</f>
        <v>ACREDITADA</v>
      </c>
    </row>
    <row r="1601" spans="1:10" x14ac:dyDescent="0.3">
      <c r="A1601" s="123" t="s">
        <v>77</v>
      </c>
      <c r="B1601" s="126">
        <v>46023</v>
      </c>
      <c r="C1601" s="139" t="s">
        <v>70</v>
      </c>
      <c r="D1601" s="139">
        <v>1132820</v>
      </c>
      <c r="E1601" s="139" t="s">
        <v>1273</v>
      </c>
      <c r="F1601" s="139">
        <v>7320</v>
      </c>
      <c r="G1601" s="139" t="s">
        <v>104</v>
      </c>
      <c r="H1601" s="139" t="s">
        <v>1044</v>
      </c>
      <c r="I1601" s="142" t="s">
        <v>74</v>
      </c>
      <c r="J1601" s="203" t="str">
        <f>+_xlfn.XLOOKUP(Tabla1[[#This Row],[COD. COLABORADOR]],'[1]Reg_PJ_IP (Bruto)'!$A:$A,'[1]Reg_PJ_IP (Bruto)'!$BL:$BL)</f>
        <v>ACREDITADA</v>
      </c>
    </row>
    <row r="1602" spans="1:10" x14ac:dyDescent="0.3">
      <c r="A1602" s="123" t="s">
        <v>77</v>
      </c>
      <c r="B1602" s="126">
        <v>46029</v>
      </c>
      <c r="C1602" s="139" t="s">
        <v>70</v>
      </c>
      <c r="D1602" s="139">
        <v>1132459</v>
      </c>
      <c r="E1602" s="143" t="s">
        <v>500</v>
      </c>
      <c r="F1602" s="139">
        <v>2150</v>
      </c>
      <c r="G1602" s="139" t="s">
        <v>1171</v>
      </c>
      <c r="H1602" s="139" t="s">
        <v>1055</v>
      </c>
      <c r="I1602" s="142" t="s">
        <v>75</v>
      </c>
      <c r="J1602" s="203" t="str">
        <f>+_xlfn.XLOOKUP(Tabla1[[#This Row],[COD. COLABORADOR]],'[1]Reg_PJ_IP (Bruto)'!$A:$A,'[1]Reg_PJ_IP (Bruto)'!$BL:$BL)</f>
        <v>ACREDITADA</v>
      </c>
    </row>
    <row r="1603" spans="1:10" x14ac:dyDescent="0.3">
      <c r="A1603" s="123" t="s">
        <v>77</v>
      </c>
      <c r="B1603" s="126">
        <v>46030</v>
      </c>
      <c r="C1603" s="139" t="s">
        <v>69</v>
      </c>
      <c r="D1603" s="139">
        <v>1132316</v>
      </c>
      <c r="E1603" s="139" t="s">
        <v>199</v>
      </c>
      <c r="F1603" s="143">
        <v>4425</v>
      </c>
      <c r="G1603" s="143" t="s">
        <v>1276</v>
      </c>
      <c r="H1603" s="139" t="s">
        <v>1046</v>
      </c>
      <c r="I1603" s="142" t="s">
        <v>74</v>
      </c>
      <c r="J1603" s="203" t="str">
        <f>+_xlfn.XLOOKUP(Tabla1[[#This Row],[COD. COLABORADOR]],'[1]Reg_PJ_IP (Bruto)'!$A:$A,'[1]Reg_PJ_IP (Bruto)'!$BL:$BL)</f>
        <v>ACREDITADA</v>
      </c>
    </row>
    <row r="1604" spans="1:10" x14ac:dyDescent="0.3">
      <c r="A1604" s="123" t="s">
        <v>77</v>
      </c>
      <c r="B1604" s="126">
        <v>46054</v>
      </c>
      <c r="C1604" s="139" t="s">
        <v>70</v>
      </c>
      <c r="D1604" s="140">
        <v>1132662</v>
      </c>
      <c r="E1604" s="140" t="s">
        <v>486</v>
      </c>
      <c r="F1604" s="140">
        <v>4425</v>
      </c>
      <c r="G1604" s="140" t="s">
        <v>1276</v>
      </c>
      <c r="H1604" s="139" t="s">
        <v>1048</v>
      </c>
      <c r="I1604" s="142" t="s">
        <v>74</v>
      </c>
      <c r="J1604" s="203" t="str">
        <f>+_xlfn.XLOOKUP(Tabla1[[#This Row],[COD. COLABORADOR]],'[1]Reg_PJ_IP (Bruto)'!$A:$A,'[1]Reg_PJ_IP (Bruto)'!$BL:$BL)</f>
        <v>ACREDITADA</v>
      </c>
    </row>
    <row r="1605" spans="1:10" x14ac:dyDescent="0.3">
      <c r="A1605" s="123" t="s">
        <v>77</v>
      </c>
      <c r="B1605" s="126">
        <v>46054</v>
      </c>
      <c r="C1605" s="139" t="s">
        <v>68</v>
      </c>
      <c r="D1605" s="140">
        <v>1132359</v>
      </c>
      <c r="E1605" s="139" t="s">
        <v>200</v>
      </c>
      <c r="F1605" s="140">
        <v>1950</v>
      </c>
      <c r="G1605" s="140" t="s">
        <v>201</v>
      </c>
      <c r="H1605" s="139" t="s">
        <v>1046</v>
      </c>
      <c r="I1605" s="142" t="s">
        <v>74</v>
      </c>
      <c r="J1605" s="203" t="str">
        <f>+_xlfn.XLOOKUP(Tabla1[[#This Row],[COD. COLABORADOR]],'[1]Reg_PJ_IP (Bruto)'!$A:$A,'[1]Reg_PJ_IP (Bruto)'!$BL:$BL)</f>
        <v>ACREDITADA</v>
      </c>
    </row>
    <row r="1606" spans="1:10" x14ac:dyDescent="0.3">
      <c r="A1606" s="123" t="s">
        <v>77</v>
      </c>
      <c r="B1606" s="124">
        <v>46054</v>
      </c>
      <c r="C1606" s="139" t="s">
        <v>70</v>
      </c>
      <c r="D1606" s="140">
        <v>1132719</v>
      </c>
      <c r="E1606" s="143" t="s">
        <v>203</v>
      </c>
      <c r="F1606" s="141">
        <v>7645</v>
      </c>
      <c r="G1606" s="140" t="s">
        <v>1176</v>
      </c>
      <c r="H1606" s="139" t="s">
        <v>1045</v>
      </c>
      <c r="I1606" s="142" t="s">
        <v>74</v>
      </c>
      <c r="J1606" s="203" t="str">
        <f>+_xlfn.XLOOKUP(Tabla1[[#This Row],[COD. COLABORADOR]],'[1]Reg_PJ_IP (Bruto)'!$A:$A,'[1]Reg_PJ_IP (Bruto)'!$BL:$BL)</f>
        <v>ACREDITADA</v>
      </c>
    </row>
    <row r="1607" spans="1:10" x14ac:dyDescent="0.3">
      <c r="A1607" s="123" t="s">
        <v>77</v>
      </c>
      <c r="B1607" s="126">
        <v>46082</v>
      </c>
      <c r="C1607" s="139" t="s">
        <v>68</v>
      </c>
      <c r="D1607" s="139">
        <v>1132097</v>
      </c>
      <c r="E1607" s="139" t="s">
        <v>1130</v>
      </c>
      <c r="F1607" s="139">
        <v>4250</v>
      </c>
      <c r="G1607" s="139" t="s">
        <v>100</v>
      </c>
      <c r="H1607" s="139" t="s">
        <v>1045</v>
      </c>
      <c r="I1607" s="142" t="s">
        <v>74</v>
      </c>
      <c r="J1607" s="203" t="str">
        <f>+_xlfn.XLOOKUP(Tabla1[[#This Row],[COD. COLABORADOR]],'[1]Reg_PJ_IP (Bruto)'!$A:$A,'[1]Reg_PJ_IP (Bruto)'!$BL:$BL)</f>
        <v>ACREDITADA</v>
      </c>
    </row>
    <row r="1608" spans="1:10" x14ac:dyDescent="0.3">
      <c r="A1608" s="123" t="s">
        <v>77</v>
      </c>
      <c r="B1608" s="124">
        <v>46082</v>
      </c>
      <c r="C1608" s="139" t="s">
        <v>70</v>
      </c>
      <c r="D1608" s="139">
        <v>1132995</v>
      </c>
      <c r="E1608" s="143" t="s">
        <v>1551</v>
      </c>
      <c r="F1608" s="143">
        <v>6470</v>
      </c>
      <c r="G1608" s="139" t="s">
        <v>1174</v>
      </c>
      <c r="H1608" s="139" t="s">
        <v>1047</v>
      </c>
      <c r="I1608" s="142" t="s">
        <v>74</v>
      </c>
      <c r="J1608" s="203" t="str">
        <f>+_xlfn.XLOOKUP(Tabla1[[#This Row],[COD. COLABORADOR]],'[1]Reg_PJ_IP (Bruto)'!$A:$A,'[1]Reg_PJ_IP (Bruto)'!$BL:$BL)</f>
        <v>ACREDITADA</v>
      </c>
    </row>
    <row r="1609" spans="1:10" x14ac:dyDescent="0.3">
      <c r="A1609" s="123" t="s">
        <v>77</v>
      </c>
      <c r="B1609" s="126">
        <v>46082</v>
      </c>
      <c r="C1609" s="139" t="s">
        <v>70</v>
      </c>
      <c r="D1609" s="140">
        <v>1132838</v>
      </c>
      <c r="E1609" s="143" t="s">
        <v>1264</v>
      </c>
      <c r="F1609" s="140">
        <v>7645</v>
      </c>
      <c r="G1609" s="140" t="s">
        <v>1176</v>
      </c>
      <c r="H1609" s="139" t="s">
        <v>1044</v>
      </c>
      <c r="I1609" s="142" t="s">
        <v>74</v>
      </c>
      <c r="J1609" s="203" t="str">
        <f>+_xlfn.XLOOKUP(Tabla1[[#This Row],[COD. COLABORADOR]],'[1]Reg_PJ_IP (Bruto)'!$A:$A,'[1]Reg_PJ_IP (Bruto)'!$BL:$BL)</f>
        <v>ACREDITADA</v>
      </c>
    </row>
    <row r="1610" spans="1:10" x14ac:dyDescent="0.3">
      <c r="A1610" s="125" t="s">
        <v>77</v>
      </c>
      <c r="B1610" s="124">
        <v>46082</v>
      </c>
      <c r="C1610" s="139" t="s">
        <v>68</v>
      </c>
      <c r="D1610" s="140">
        <v>1132988</v>
      </c>
      <c r="E1610" s="143" t="s">
        <v>1131</v>
      </c>
      <c r="F1610" s="141">
        <v>6470</v>
      </c>
      <c r="G1610" s="140" t="s">
        <v>1174</v>
      </c>
      <c r="H1610" s="140" t="s">
        <v>1051</v>
      </c>
      <c r="I1610" s="142" t="s">
        <v>74</v>
      </c>
      <c r="J1610" s="203" t="str">
        <f>+_xlfn.XLOOKUP(Tabla1[[#This Row],[COD. COLABORADOR]],'[1]Reg_PJ_IP (Bruto)'!$A:$A,'[1]Reg_PJ_IP (Bruto)'!$BL:$BL)</f>
        <v>ACREDITADA</v>
      </c>
    </row>
    <row r="1611" spans="1:10" x14ac:dyDescent="0.3">
      <c r="A1611" s="125" t="s">
        <v>77</v>
      </c>
      <c r="B1611" s="124">
        <v>46082</v>
      </c>
      <c r="C1611" s="139" t="s">
        <v>69</v>
      </c>
      <c r="D1611" s="139">
        <v>1132591</v>
      </c>
      <c r="E1611" s="143" t="s">
        <v>1280</v>
      </c>
      <c r="F1611" s="143">
        <v>6470</v>
      </c>
      <c r="G1611" s="139" t="s">
        <v>1174</v>
      </c>
      <c r="H1611" s="139" t="s">
        <v>1047</v>
      </c>
      <c r="I1611" s="142" t="s">
        <v>1426</v>
      </c>
      <c r="J1611" s="203" t="str">
        <f>+_xlfn.XLOOKUP(Tabla1[[#This Row],[COD. COLABORADOR]],'[1]Reg_PJ_IP (Bruto)'!$A:$A,'[1]Reg_PJ_IP (Bruto)'!$BL:$BL)</f>
        <v>ACREDITADA</v>
      </c>
    </row>
    <row r="1612" spans="1:10" x14ac:dyDescent="0.3">
      <c r="A1612" s="125" t="s">
        <v>77</v>
      </c>
      <c r="B1612" s="124">
        <v>46090</v>
      </c>
      <c r="C1612" s="139" t="s">
        <v>70</v>
      </c>
      <c r="D1612" s="140">
        <v>1132840</v>
      </c>
      <c r="E1612" s="143" t="s">
        <v>1267</v>
      </c>
      <c r="F1612" s="143">
        <v>7102</v>
      </c>
      <c r="G1612" s="139" t="s">
        <v>535</v>
      </c>
      <c r="H1612" s="139" t="s">
        <v>1064</v>
      </c>
      <c r="I1612" s="142" t="s">
        <v>74</v>
      </c>
      <c r="J1612" s="203" t="str">
        <f>+_xlfn.XLOOKUP(Tabla1[[#This Row],[COD. COLABORADOR]],'[1]Reg_PJ_IP (Bruto)'!$A:$A,'[1]Reg_PJ_IP (Bruto)'!$BL:$BL)</f>
        <v>ACREDITADA</v>
      </c>
    </row>
    <row r="1613" spans="1:10" x14ac:dyDescent="0.3">
      <c r="A1613" s="123" t="s">
        <v>77</v>
      </c>
      <c r="B1613" s="126">
        <v>46113</v>
      </c>
      <c r="C1613" s="139" t="s">
        <v>71</v>
      </c>
      <c r="D1613" s="139">
        <v>1132359</v>
      </c>
      <c r="E1613" s="143" t="s">
        <v>200</v>
      </c>
      <c r="F1613" s="139">
        <v>1950</v>
      </c>
      <c r="G1613" s="139" t="s">
        <v>201</v>
      </c>
      <c r="H1613" s="139" t="s">
        <v>1046</v>
      </c>
      <c r="I1613" s="142" t="s">
        <v>71</v>
      </c>
      <c r="J1613" s="203" t="str">
        <f>+_xlfn.XLOOKUP(Tabla1[[#This Row],[COD. COLABORADOR]],'[1]Reg_PJ_IP (Bruto)'!$A:$A,'[1]Reg_PJ_IP (Bruto)'!$BL:$BL)</f>
        <v>ACREDITADA</v>
      </c>
    </row>
    <row r="1614" spans="1:10" x14ac:dyDescent="0.3">
      <c r="A1614" s="123" t="s">
        <v>77</v>
      </c>
      <c r="B1614" s="124">
        <v>46113</v>
      </c>
      <c r="C1614" s="139" t="s">
        <v>68</v>
      </c>
      <c r="D1614" s="139">
        <v>1133084</v>
      </c>
      <c r="E1614" s="143" t="s">
        <v>1145</v>
      </c>
      <c r="F1614" s="143">
        <v>1800</v>
      </c>
      <c r="G1614" s="139" t="s">
        <v>1178</v>
      </c>
      <c r="H1614" s="139" t="s">
        <v>1051</v>
      </c>
      <c r="I1614" s="142" t="s">
        <v>74</v>
      </c>
      <c r="J1614" s="203" t="str">
        <f>+_xlfn.XLOOKUP(Tabla1[[#This Row],[COD. COLABORADOR]],'[1]Reg_PJ_IP (Bruto)'!$A:$A,'[1]Reg_PJ_IP (Bruto)'!$BL:$BL)</f>
        <v>ACREDITADA</v>
      </c>
    </row>
    <row r="1615" spans="1:10" x14ac:dyDescent="0.3">
      <c r="A1615" s="123" t="s">
        <v>77</v>
      </c>
      <c r="B1615" s="126">
        <v>46113</v>
      </c>
      <c r="C1615" s="139" t="s">
        <v>70</v>
      </c>
      <c r="D1615" s="139">
        <v>1132806</v>
      </c>
      <c r="E1615" s="143" t="s">
        <v>1265</v>
      </c>
      <c r="F1615" s="139">
        <v>7102</v>
      </c>
      <c r="G1615" s="139" t="s">
        <v>535</v>
      </c>
      <c r="H1615" s="139" t="s">
        <v>1064</v>
      </c>
      <c r="I1615" s="142" t="s">
        <v>74</v>
      </c>
      <c r="J1615" s="203" t="str">
        <f>+_xlfn.XLOOKUP(Tabla1[[#This Row],[COD. COLABORADOR]],'[1]Reg_PJ_IP (Bruto)'!$A:$A,'[1]Reg_PJ_IP (Bruto)'!$BL:$BL)</f>
        <v>ACREDITADA</v>
      </c>
    </row>
    <row r="1616" spans="1:10" x14ac:dyDescent="0.3">
      <c r="A1616" s="123" t="s">
        <v>77</v>
      </c>
      <c r="B1616" s="126">
        <v>46113</v>
      </c>
      <c r="C1616" s="139" t="s">
        <v>70</v>
      </c>
      <c r="D1616" s="139">
        <v>1132838</v>
      </c>
      <c r="E1616" s="143" t="s">
        <v>1264</v>
      </c>
      <c r="F1616" s="139">
        <v>7645</v>
      </c>
      <c r="G1616" s="139" t="s">
        <v>1176</v>
      </c>
      <c r="H1616" s="139" t="s">
        <v>1044</v>
      </c>
      <c r="I1616" s="142" t="s">
        <v>74</v>
      </c>
      <c r="J1616" s="203" t="str">
        <f>+_xlfn.XLOOKUP(Tabla1[[#This Row],[COD. COLABORADOR]],'[1]Reg_PJ_IP (Bruto)'!$A:$A,'[1]Reg_PJ_IP (Bruto)'!$BL:$BL)</f>
        <v>ACREDITADA</v>
      </c>
    </row>
    <row r="1617" spans="1:10" x14ac:dyDescent="0.3">
      <c r="A1617" s="125" t="s">
        <v>77</v>
      </c>
      <c r="B1617" s="124">
        <v>46113</v>
      </c>
      <c r="C1617" s="139" t="s">
        <v>72</v>
      </c>
      <c r="D1617" s="139">
        <v>1132907</v>
      </c>
      <c r="E1617" s="143" t="s">
        <v>1266</v>
      </c>
      <c r="F1617" s="143">
        <v>7102</v>
      </c>
      <c r="G1617" s="139" t="s">
        <v>535</v>
      </c>
      <c r="H1617" s="139" t="s">
        <v>1046</v>
      </c>
      <c r="I1617" s="142" t="s">
        <v>74</v>
      </c>
      <c r="J1617" s="203" t="str">
        <f>+_xlfn.XLOOKUP(Tabla1[[#This Row],[COD. COLABORADOR]],'[1]Reg_PJ_IP (Bruto)'!$A:$A,'[1]Reg_PJ_IP (Bruto)'!$BL:$BL)</f>
        <v>ACREDITADA</v>
      </c>
    </row>
    <row r="1618" spans="1:10" x14ac:dyDescent="0.3">
      <c r="A1618" s="125" t="s">
        <v>77</v>
      </c>
      <c r="B1618" s="124">
        <v>46128</v>
      </c>
      <c r="C1618" s="139" t="s">
        <v>68</v>
      </c>
      <c r="D1618" s="139">
        <v>1132369</v>
      </c>
      <c r="E1618" s="143" t="s">
        <v>113</v>
      </c>
      <c r="F1618" s="143">
        <v>6100</v>
      </c>
      <c r="G1618" s="139" t="s">
        <v>1061</v>
      </c>
      <c r="H1618" s="139" t="s">
        <v>1046</v>
      </c>
      <c r="I1618" s="142" t="s">
        <v>74</v>
      </c>
      <c r="J1618" s="203" t="str">
        <f>+_xlfn.XLOOKUP(Tabla1[[#This Row],[COD. COLABORADOR]],'[1]Reg_PJ_IP (Bruto)'!$A:$A,'[1]Reg_PJ_IP (Bruto)'!$BL:$BL)</f>
        <v>ACREDITADA</v>
      </c>
    </row>
    <row r="1619" spans="1:10" x14ac:dyDescent="0.3">
      <c r="A1619" s="123" t="s">
        <v>77</v>
      </c>
      <c r="B1619" s="124">
        <v>46143</v>
      </c>
      <c r="C1619" s="139" t="s">
        <v>69</v>
      </c>
      <c r="D1619" s="139">
        <v>1132348</v>
      </c>
      <c r="E1619" s="143" t="s">
        <v>1537</v>
      </c>
      <c r="F1619" s="143">
        <v>7039</v>
      </c>
      <c r="G1619" s="139" t="s">
        <v>1538</v>
      </c>
      <c r="H1619" s="139" t="s">
        <v>1046</v>
      </c>
      <c r="I1619" s="142" t="s">
        <v>74</v>
      </c>
      <c r="J1619" s="203" t="str">
        <f>+_xlfn.XLOOKUP(Tabla1[[#This Row],[COD. COLABORADOR]],'[1]Reg_PJ_IP (Bruto)'!$A:$A,'[1]Reg_PJ_IP (Bruto)'!$BL:$BL)</f>
        <v>ACREDITADA</v>
      </c>
    </row>
    <row r="1620" spans="1:10" x14ac:dyDescent="0.3">
      <c r="A1620" s="123" t="s">
        <v>77</v>
      </c>
      <c r="B1620" s="124">
        <v>46143</v>
      </c>
      <c r="C1620" s="139" t="s">
        <v>68</v>
      </c>
      <c r="D1620" s="139">
        <v>1132840</v>
      </c>
      <c r="E1620" s="143" t="s">
        <v>1267</v>
      </c>
      <c r="F1620" s="143">
        <v>7102</v>
      </c>
      <c r="G1620" s="139" t="s">
        <v>535</v>
      </c>
      <c r="H1620" s="139" t="s">
        <v>1064</v>
      </c>
      <c r="I1620" s="142" t="s">
        <v>74</v>
      </c>
      <c r="J1620" s="203" t="str">
        <f>+_xlfn.XLOOKUP(Tabla1[[#This Row],[COD. COLABORADOR]],'[1]Reg_PJ_IP (Bruto)'!$A:$A,'[1]Reg_PJ_IP (Bruto)'!$BL:$BL)</f>
        <v>ACREDITADA</v>
      </c>
    </row>
    <row r="1621" spans="1:10" x14ac:dyDescent="0.3">
      <c r="A1621" s="123" t="s">
        <v>77</v>
      </c>
      <c r="B1621" s="126">
        <v>46143</v>
      </c>
      <c r="C1621" s="139" t="s">
        <v>70</v>
      </c>
      <c r="D1621" s="139">
        <v>1133102</v>
      </c>
      <c r="E1621" s="139" t="s">
        <v>1160</v>
      </c>
      <c r="F1621" s="139">
        <v>7657</v>
      </c>
      <c r="G1621" s="139" t="s">
        <v>1172</v>
      </c>
      <c r="H1621" s="139" t="s">
        <v>1051</v>
      </c>
      <c r="I1621" s="142" t="s">
        <v>75</v>
      </c>
      <c r="J1621" s="203" t="str">
        <f>+_xlfn.XLOOKUP(Tabla1[[#This Row],[COD. COLABORADOR]],'[1]Reg_PJ_IP (Bruto)'!$A:$A,'[1]Reg_PJ_IP (Bruto)'!$BL:$BL)</f>
        <v>ACREDITADA</v>
      </c>
    </row>
    <row r="1622" spans="1:10" x14ac:dyDescent="0.3">
      <c r="A1622" s="125" t="s">
        <v>77</v>
      </c>
      <c r="B1622" s="124">
        <v>46143</v>
      </c>
      <c r="C1622" s="139" t="s">
        <v>70</v>
      </c>
      <c r="D1622" s="139">
        <v>1133081</v>
      </c>
      <c r="E1622" s="143" t="s">
        <v>1159</v>
      </c>
      <c r="F1622" s="143">
        <v>7645</v>
      </c>
      <c r="G1622" s="139" t="s">
        <v>1176</v>
      </c>
      <c r="H1622" s="139" t="s">
        <v>1051</v>
      </c>
      <c r="I1622" s="142" t="s">
        <v>74</v>
      </c>
      <c r="J1622" s="203" t="str">
        <f>+_xlfn.XLOOKUP(Tabla1[[#This Row],[COD. COLABORADOR]],'[1]Reg_PJ_IP (Bruto)'!$A:$A,'[1]Reg_PJ_IP (Bruto)'!$BL:$BL)</f>
        <v>ACREDITADA</v>
      </c>
    </row>
    <row r="1623" spans="1:10" x14ac:dyDescent="0.3">
      <c r="A1623" s="125" t="s">
        <v>77</v>
      </c>
      <c r="B1623" s="124">
        <v>46143</v>
      </c>
      <c r="C1623" s="139" t="s">
        <v>70</v>
      </c>
      <c r="D1623" s="139">
        <v>1132762</v>
      </c>
      <c r="E1623" s="143" t="s">
        <v>1268</v>
      </c>
      <c r="F1623" s="143">
        <v>7729</v>
      </c>
      <c r="G1623" s="139" t="s">
        <v>206</v>
      </c>
      <c r="H1623" s="139" t="s">
        <v>1057</v>
      </c>
      <c r="I1623" s="142" t="s">
        <v>74</v>
      </c>
      <c r="J1623" s="203" t="str">
        <f>+_xlfn.XLOOKUP(Tabla1[[#This Row],[COD. COLABORADOR]],'[1]Reg_PJ_IP (Bruto)'!$A:$A,'[1]Reg_PJ_IP (Bruto)'!$BL:$BL)</f>
        <v>ACREDITADA</v>
      </c>
    </row>
    <row r="1624" spans="1:10" x14ac:dyDescent="0.3">
      <c r="A1624" s="123" t="s">
        <v>77</v>
      </c>
      <c r="B1624" s="124">
        <v>46157</v>
      </c>
      <c r="C1624" s="139" t="s">
        <v>70</v>
      </c>
      <c r="D1624" s="139">
        <v>1132681</v>
      </c>
      <c r="E1624" s="143" t="s">
        <v>961</v>
      </c>
      <c r="F1624" s="143">
        <v>7473</v>
      </c>
      <c r="G1624" s="139" t="s">
        <v>1173</v>
      </c>
      <c r="H1624" s="139" t="s">
        <v>1047</v>
      </c>
      <c r="I1624" s="142" t="s">
        <v>74</v>
      </c>
      <c r="J1624" s="203" t="str">
        <f>+_xlfn.XLOOKUP(Tabla1[[#This Row],[COD. COLABORADOR]],'[1]Reg_PJ_IP (Bruto)'!$A:$A,'[1]Reg_PJ_IP (Bruto)'!$BL:$BL)</f>
        <v>ACREDITADA</v>
      </c>
    </row>
    <row r="1625" spans="1:10" x14ac:dyDescent="0.3">
      <c r="A1625" s="125" t="s">
        <v>77</v>
      </c>
      <c r="B1625" s="124">
        <v>46174</v>
      </c>
      <c r="C1625" s="139" t="s">
        <v>70</v>
      </c>
      <c r="D1625" s="139">
        <v>1133100</v>
      </c>
      <c r="E1625" s="143" t="s">
        <v>1162</v>
      </c>
      <c r="F1625" s="143">
        <v>7657</v>
      </c>
      <c r="G1625" s="139" t="s">
        <v>1172</v>
      </c>
      <c r="H1625" s="139" t="s">
        <v>1051</v>
      </c>
      <c r="I1625" s="142" t="s">
        <v>74</v>
      </c>
      <c r="J1625" s="203" t="str">
        <f>+_xlfn.XLOOKUP(Tabla1[[#This Row],[COD. COLABORADOR]],'[1]Reg_PJ_IP (Bruto)'!$A:$A,'[1]Reg_PJ_IP (Bruto)'!$BL:$BL)</f>
        <v>ACREDITADA</v>
      </c>
    </row>
    <row r="1626" spans="1:10" x14ac:dyDescent="0.3">
      <c r="A1626" s="123" t="s">
        <v>77</v>
      </c>
      <c r="B1626" s="124">
        <v>46174</v>
      </c>
      <c r="C1626" s="139" t="s">
        <v>70</v>
      </c>
      <c r="D1626" s="139">
        <v>1132743</v>
      </c>
      <c r="E1626" s="143" t="s">
        <v>1552</v>
      </c>
      <c r="F1626" s="143">
        <v>7473</v>
      </c>
      <c r="G1626" s="139" t="s">
        <v>1173</v>
      </c>
      <c r="H1626" s="139" t="s">
        <v>1058</v>
      </c>
      <c r="I1626" s="142" t="s">
        <v>74</v>
      </c>
      <c r="J1626" s="203" t="str">
        <f>+_xlfn.XLOOKUP(Tabla1[[#This Row],[COD. COLABORADOR]],'[1]Reg_PJ_IP (Bruto)'!$A:$A,'[1]Reg_PJ_IP (Bruto)'!$BL:$BL)</f>
        <v>ACREDITADA</v>
      </c>
    </row>
    <row r="1627" spans="1:10" x14ac:dyDescent="0.3">
      <c r="A1627" s="125" t="s">
        <v>77</v>
      </c>
      <c r="B1627" s="124">
        <v>46174</v>
      </c>
      <c r="C1627" s="139" t="s">
        <v>70</v>
      </c>
      <c r="D1627" s="139">
        <v>1131904</v>
      </c>
      <c r="E1627" s="143" t="s">
        <v>1553</v>
      </c>
      <c r="F1627" s="143">
        <v>6897</v>
      </c>
      <c r="G1627" s="139" t="s">
        <v>89</v>
      </c>
      <c r="H1627" s="139" t="s">
        <v>1045</v>
      </c>
      <c r="I1627" s="142" t="s">
        <v>74</v>
      </c>
      <c r="J1627" s="203" t="str">
        <f>+_xlfn.XLOOKUP(Tabla1[[#This Row],[COD. COLABORADOR]],'[1]Reg_PJ_IP (Bruto)'!$A:$A,'[1]Reg_PJ_IP (Bruto)'!$BL:$BL)</f>
        <v>ACREDITADA</v>
      </c>
    </row>
    <row r="1628" spans="1:10" x14ac:dyDescent="0.3">
      <c r="A1628" s="125" t="s">
        <v>77</v>
      </c>
      <c r="B1628" s="124">
        <v>46174</v>
      </c>
      <c r="C1628" s="139" t="s">
        <v>70</v>
      </c>
      <c r="D1628" s="139">
        <v>1133104</v>
      </c>
      <c r="E1628" s="143" t="s">
        <v>1161</v>
      </c>
      <c r="F1628" s="143">
        <v>7657</v>
      </c>
      <c r="G1628" s="139" t="s">
        <v>1172</v>
      </c>
      <c r="H1628" s="139" t="s">
        <v>1051</v>
      </c>
      <c r="I1628" s="142" t="s">
        <v>75</v>
      </c>
      <c r="J1628" s="203" t="str">
        <f>+_xlfn.XLOOKUP(Tabla1[[#This Row],[COD. COLABORADOR]],'[1]Reg_PJ_IP (Bruto)'!$A:$A,'[1]Reg_PJ_IP (Bruto)'!$BL:$BL)</f>
        <v>ACREDITADA</v>
      </c>
    </row>
    <row r="1629" spans="1:10" x14ac:dyDescent="0.3">
      <c r="A1629" s="125" t="s">
        <v>77</v>
      </c>
      <c r="B1629" s="124">
        <v>46174</v>
      </c>
      <c r="C1629" s="139" t="s">
        <v>70</v>
      </c>
      <c r="D1629" s="139">
        <v>1132775</v>
      </c>
      <c r="E1629" s="143" t="s">
        <v>1272</v>
      </c>
      <c r="F1629" s="143">
        <v>7729</v>
      </c>
      <c r="G1629" s="139" t="s">
        <v>206</v>
      </c>
      <c r="H1629" s="139" t="s">
        <v>1057</v>
      </c>
      <c r="I1629" s="142" t="s">
        <v>74</v>
      </c>
      <c r="J1629" s="203" t="str">
        <f>+_xlfn.XLOOKUP(Tabla1[[#This Row],[COD. COLABORADOR]],'[1]Reg_PJ_IP (Bruto)'!$A:$A,'[1]Reg_PJ_IP (Bruto)'!$BL:$BL)</f>
        <v>ACREDITADA</v>
      </c>
    </row>
    <row r="1630" spans="1:10" x14ac:dyDescent="0.3">
      <c r="A1630" s="123" t="s">
        <v>77</v>
      </c>
      <c r="B1630" s="126">
        <v>46191</v>
      </c>
      <c r="C1630" s="139" t="s">
        <v>70</v>
      </c>
      <c r="D1630" s="139">
        <v>1132766</v>
      </c>
      <c r="E1630" s="139" t="s">
        <v>1314</v>
      </c>
      <c r="F1630" s="139">
        <v>7657</v>
      </c>
      <c r="G1630" s="139" t="s">
        <v>1172</v>
      </c>
      <c r="H1630" s="139" t="s">
        <v>1045</v>
      </c>
      <c r="I1630" s="142" t="s">
        <v>74</v>
      </c>
      <c r="J1630" s="203" t="str">
        <f>+_xlfn.XLOOKUP(Tabla1[[#This Row],[COD. COLABORADOR]],'[1]Reg_PJ_IP (Bruto)'!$A:$A,'[1]Reg_PJ_IP (Bruto)'!$BL:$BL)</f>
        <v>ACREDITADA</v>
      </c>
    </row>
    <row r="1631" spans="1:10" ht="14.4" customHeight="1" x14ac:dyDescent="0.3">
      <c r="A1631" s="125" t="s">
        <v>77</v>
      </c>
      <c r="B1631" s="124">
        <v>46204</v>
      </c>
      <c r="C1631" s="139" t="s">
        <v>70</v>
      </c>
      <c r="D1631" s="139">
        <v>1133078</v>
      </c>
      <c r="E1631" s="143" t="s">
        <v>1539</v>
      </c>
      <c r="F1631" s="143">
        <v>6570</v>
      </c>
      <c r="G1631" s="139" t="s">
        <v>1445</v>
      </c>
      <c r="H1631" s="139" t="s">
        <v>1051</v>
      </c>
      <c r="I1631" s="142" t="s">
        <v>75</v>
      </c>
      <c r="J1631" s="203" t="str">
        <f>+_xlfn.XLOOKUP(Tabla1[[#This Row],[COD. COLABORADOR]],'[1]Reg_PJ_IP (Bruto)'!$A:$A,'[1]Reg_PJ_IP (Bruto)'!$BL:$BL)</f>
        <v>ACREDITADA</v>
      </c>
    </row>
    <row r="1632" spans="1:10" x14ac:dyDescent="0.3">
      <c r="A1632" s="125" t="s">
        <v>77</v>
      </c>
      <c r="B1632" s="124">
        <v>46204</v>
      </c>
      <c r="C1632" s="139" t="s">
        <v>70</v>
      </c>
      <c r="D1632" s="139">
        <v>1132097</v>
      </c>
      <c r="E1632" s="143" t="s">
        <v>1130</v>
      </c>
      <c r="F1632" s="143">
        <v>4250</v>
      </c>
      <c r="G1632" s="139" t="s">
        <v>100</v>
      </c>
      <c r="H1632" s="139" t="s">
        <v>1045</v>
      </c>
      <c r="I1632" s="142" t="s">
        <v>74</v>
      </c>
      <c r="J1632" s="203" t="str">
        <f>+_xlfn.XLOOKUP(Tabla1[[#This Row],[COD. COLABORADOR]],'[1]Reg_PJ_IP (Bruto)'!$A:$A,'[1]Reg_PJ_IP (Bruto)'!$BL:$BL)</f>
        <v>ACREDITADA</v>
      </c>
    </row>
    <row r="1633" spans="1:10" x14ac:dyDescent="0.3">
      <c r="A1633" s="123" t="s">
        <v>77</v>
      </c>
      <c r="B1633" s="128">
        <v>46208</v>
      </c>
      <c r="C1633" s="139" t="s">
        <v>70</v>
      </c>
      <c r="D1633" s="139">
        <v>1132076</v>
      </c>
      <c r="E1633" s="143" t="s">
        <v>1531</v>
      </c>
      <c r="F1633" s="141">
        <v>2260</v>
      </c>
      <c r="G1633" s="139" t="s">
        <v>149</v>
      </c>
      <c r="H1633" s="139" t="s">
        <v>1058</v>
      </c>
      <c r="I1633" s="142" t="s">
        <v>74</v>
      </c>
      <c r="J1633" s="203" t="str">
        <f>+_xlfn.XLOOKUP(Tabla1[[#This Row],[COD. COLABORADOR]],'[1]Reg_PJ_IP (Bruto)'!$A:$A,'[1]Reg_PJ_IP (Bruto)'!$BL:$BL)</f>
        <v>ACREDITADA</v>
      </c>
    </row>
    <row r="1634" spans="1:10" x14ac:dyDescent="0.3">
      <c r="A1634" s="123" t="s">
        <v>77</v>
      </c>
      <c r="B1634" s="124">
        <v>46220</v>
      </c>
      <c r="C1634" s="139" t="s">
        <v>69</v>
      </c>
      <c r="D1634" s="139">
        <v>1132411</v>
      </c>
      <c r="E1634" s="143" t="s">
        <v>1308</v>
      </c>
      <c r="F1634" s="143">
        <v>6897</v>
      </c>
      <c r="G1634" s="139" t="s">
        <v>89</v>
      </c>
      <c r="H1634" s="139" t="s">
        <v>1045</v>
      </c>
      <c r="I1634" s="142" t="s">
        <v>74</v>
      </c>
      <c r="J1634" s="203" t="str">
        <f>+_xlfn.XLOOKUP(Tabla1[[#This Row],[COD. COLABORADOR]],'[1]Reg_PJ_IP (Bruto)'!$A:$A,'[1]Reg_PJ_IP (Bruto)'!$BL:$BL)</f>
        <v>ACREDITADA</v>
      </c>
    </row>
    <row r="1635" spans="1:10" x14ac:dyDescent="0.3">
      <c r="A1635" s="123" t="s">
        <v>53</v>
      </c>
      <c r="B1635" s="124">
        <v>44652</v>
      </c>
      <c r="C1635" s="139" t="s">
        <v>66</v>
      </c>
      <c r="D1635" s="139">
        <v>1160080</v>
      </c>
      <c r="E1635" s="143" t="s">
        <v>645</v>
      </c>
      <c r="F1635" s="143">
        <v>7574</v>
      </c>
      <c r="G1635" s="139" t="s">
        <v>1348</v>
      </c>
      <c r="H1635" s="139" t="s">
        <v>1044</v>
      </c>
      <c r="I1635" s="142" t="s">
        <v>75</v>
      </c>
      <c r="J1635" s="203" t="str">
        <f>+_xlfn.XLOOKUP(Tabla1[[#This Row],[COD. COLABORADOR]],'[1]Reg_PJ_IP (Bruto)'!$A:$A,'[1]Reg_PJ_IP (Bruto)'!$BL:$BL)</f>
        <v>ACREDITADA</v>
      </c>
    </row>
    <row r="1636" spans="1:10" x14ac:dyDescent="0.3">
      <c r="A1636" s="125" t="s">
        <v>53</v>
      </c>
      <c r="B1636" s="124">
        <v>44652</v>
      </c>
      <c r="C1636" s="139" t="s">
        <v>66</v>
      </c>
      <c r="D1636" s="139">
        <v>1160075</v>
      </c>
      <c r="E1636" s="143" t="s">
        <v>1349</v>
      </c>
      <c r="F1636" s="143">
        <v>7574</v>
      </c>
      <c r="G1636" s="139" t="s">
        <v>1348</v>
      </c>
      <c r="H1636" s="139" t="s">
        <v>1044</v>
      </c>
      <c r="I1636" s="142" t="s">
        <v>75</v>
      </c>
      <c r="J1636" s="203" t="str">
        <f>+_xlfn.XLOOKUP(Tabla1[[#This Row],[COD. COLABORADOR]],'[1]Reg_PJ_IP (Bruto)'!$A:$A,'[1]Reg_PJ_IP (Bruto)'!$BL:$BL)</f>
        <v>ACREDITADA</v>
      </c>
    </row>
    <row r="1637" spans="1:10" x14ac:dyDescent="0.3">
      <c r="A1637" s="123" t="s">
        <v>53</v>
      </c>
      <c r="B1637" s="126">
        <v>44652</v>
      </c>
      <c r="C1637" s="139" t="s">
        <v>66</v>
      </c>
      <c r="D1637" s="139">
        <v>1160036</v>
      </c>
      <c r="E1637" s="143" t="s">
        <v>643</v>
      </c>
      <c r="F1637" s="139">
        <v>7160</v>
      </c>
      <c r="G1637" s="140" t="s">
        <v>1424</v>
      </c>
      <c r="H1637" s="139" t="s">
        <v>1046</v>
      </c>
      <c r="I1637" s="142" t="s">
        <v>75</v>
      </c>
      <c r="J1637" s="203" t="str">
        <f>+_xlfn.XLOOKUP(Tabla1[[#This Row],[COD. COLABORADOR]],'[1]Reg_PJ_IP (Bruto)'!$A:$A,'[1]Reg_PJ_IP (Bruto)'!$BL:$BL)</f>
        <v>ACREDITADA</v>
      </c>
    </row>
    <row r="1638" spans="1:10" x14ac:dyDescent="0.3">
      <c r="A1638" s="123" t="s">
        <v>53</v>
      </c>
      <c r="B1638" s="126">
        <v>44652</v>
      </c>
      <c r="C1638" s="139" t="s">
        <v>66</v>
      </c>
      <c r="D1638" s="139">
        <v>1160078</v>
      </c>
      <c r="E1638" s="139" t="s">
        <v>1591</v>
      </c>
      <c r="F1638" s="139">
        <v>6100</v>
      </c>
      <c r="G1638" s="139" t="s">
        <v>1061</v>
      </c>
      <c r="H1638" s="139" t="s">
        <v>1046</v>
      </c>
      <c r="I1638" s="142" t="s">
        <v>75</v>
      </c>
      <c r="J1638" s="203" t="str">
        <f>+_xlfn.XLOOKUP(Tabla1[[#This Row],[COD. COLABORADOR]],'[1]Reg_PJ_IP (Bruto)'!$A:$A,'[1]Reg_PJ_IP (Bruto)'!$BL:$BL)</f>
        <v>ACREDITADA</v>
      </c>
    </row>
    <row r="1639" spans="1:10" x14ac:dyDescent="0.3">
      <c r="A1639" s="123" t="s">
        <v>53</v>
      </c>
      <c r="B1639" s="124">
        <v>44682</v>
      </c>
      <c r="C1639" s="139" t="s">
        <v>66</v>
      </c>
      <c r="D1639" s="140">
        <v>1160044</v>
      </c>
      <c r="E1639" s="143" t="s">
        <v>644</v>
      </c>
      <c r="F1639" s="141">
        <v>2150</v>
      </c>
      <c r="G1639" s="140" t="s">
        <v>1171</v>
      </c>
      <c r="H1639" s="139" t="s">
        <v>1047</v>
      </c>
      <c r="I1639" s="142" t="s">
        <v>75</v>
      </c>
      <c r="J1639" s="203" t="str">
        <f>+_xlfn.XLOOKUP(Tabla1[[#This Row],[COD. COLABORADOR]],'[1]Reg_PJ_IP (Bruto)'!$A:$A,'[1]Reg_PJ_IP (Bruto)'!$BL:$BL)</f>
        <v>ACREDITADA</v>
      </c>
    </row>
    <row r="1640" spans="1:10" x14ac:dyDescent="0.3">
      <c r="A1640" s="123" t="s">
        <v>53</v>
      </c>
      <c r="B1640" s="124">
        <v>44682</v>
      </c>
      <c r="C1640" s="139" t="s">
        <v>66</v>
      </c>
      <c r="D1640" s="140">
        <v>1160101</v>
      </c>
      <c r="E1640" s="143" t="s">
        <v>252</v>
      </c>
      <c r="F1640" s="141">
        <v>7574</v>
      </c>
      <c r="G1640" s="140" t="s">
        <v>1348</v>
      </c>
      <c r="H1640" s="139" t="s">
        <v>1046</v>
      </c>
      <c r="I1640" s="142" t="s">
        <v>75</v>
      </c>
      <c r="J1640" s="203" t="str">
        <f>+_xlfn.XLOOKUP(Tabla1[[#This Row],[COD. COLABORADOR]],'[1]Reg_PJ_IP (Bruto)'!$A:$A,'[1]Reg_PJ_IP (Bruto)'!$BL:$BL)</f>
        <v>ACREDITADA</v>
      </c>
    </row>
    <row r="1641" spans="1:10" x14ac:dyDescent="0.3">
      <c r="A1641" s="123" t="s">
        <v>53</v>
      </c>
      <c r="B1641" s="124">
        <v>44682</v>
      </c>
      <c r="C1641" s="139" t="s">
        <v>66</v>
      </c>
      <c r="D1641" s="139">
        <v>1160074</v>
      </c>
      <c r="E1641" s="143" t="s">
        <v>647</v>
      </c>
      <c r="F1641" s="143">
        <v>4450</v>
      </c>
      <c r="G1641" s="139" t="s">
        <v>297</v>
      </c>
      <c r="H1641" s="139" t="s">
        <v>1045</v>
      </c>
      <c r="I1641" s="142" t="s">
        <v>75</v>
      </c>
      <c r="J1641" s="203" t="str">
        <f>+_xlfn.XLOOKUP(Tabla1[[#This Row],[COD. COLABORADOR]],'[1]Reg_PJ_IP (Bruto)'!$A:$A,'[1]Reg_PJ_IP (Bruto)'!$BL:$BL)</f>
        <v>ACREDITADA</v>
      </c>
    </row>
    <row r="1642" spans="1:10" x14ac:dyDescent="0.3">
      <c r="A1642" s="123" t="s">
        <v>53</v>
      </c>
      <c r="B1642" s="124">
        <v>44713</v>
      </c>
      <c r="C1642" s="139" t="s">
        <v>66</v>
      </c>
      <c r="D1642" s="140">
        <v>1160069</v>
      </c>
      <c r="E1642" s="143" t="s">
        <v>640</v>
      </c>
      <c r="F1642" s="141">
        <v>6866</v>
      </c>
      <c r="G1642" s="140" t="s">
        <v>1209</v>
      </c>
      <c r="H1642" s="139" t="s">
        <v>1047</v>
      </c>
      <c r="I1642" s="142" t="s">
        <v>75</v>
      </c>
      <c r="J1642" s="203" t="str">
        <f>+_xlfn.XLOOKUP(Tabla1[[#This Row],[COD. COLABORADOR]],'[1]Reg_PJ_IP (Bruto)'!$A:$A,'[1]Reg_PJ_IP (Bruto)'!$BL:$BL)</f>
        <v>ACREDITADA</v>
      </c>
    </row>
    <row r="1643" spans="1:10" x14ac:dyDescent="0.3">
      <c r="A1643" s="123" t="s">
        <v>53</v>
      </c>
      <c r="B1643" s="124">
        <v>44713</v>
      </c>
      <c r="C1643" s="139" t="s">
        <v>66</v>
      </c>
      <c r="D1643" s="140">
        <v>1160013</v>
      </c>
      <c r="E1643" s="143" t="s">
        <v>638</v>
      </c>
      <c r="F1643" s="141">
        <v>6902</v>
      </c>
      <c r="G1643" s="140" t="s">
        <v>1431</v>
      </c>
      <c r="H1643" s="139" t="s">
        <v>1051</v>
      </c>
      <c r="I1643" s="142" t="s">
        <v>75</v>
      </c>
      <c r="J1643" s="203" t="str">
        <f>+_xlfn.XLOOKUP(Tabla1[[#This Row],[COD. COLABORADOR]],'[1]Reg_PJ_IP (Bruto)'!$A:$A,'[1]Reg_PJ_IP (Bruto)'!$BL:$BL)</f>
        <v>ACREDITADA</v>
      </c>
    </row>
    <row r="1644" spans="1:10" x14ac:dyDescent="0.3">
      <c r="A1644" s="123" t="s">
        <v>53</v>
      </c>
      <c r="B1644" s="124">
        <v>44713</v>
      </c>
      <c r="C1644" s="139" t="s">
        <v>66</v>
      </c>
      <c r="D1644" s="140">
        <v>1160071</v>
      </c>
      <c r="E1644" s="143" t="s">
        <v>639</v>
      </c>
      <c r="F1644" s="141">
        <v>6866</v>
      </c>
      <c r="G1644" s="140" t="s">
        <v>1209</v>
      </c>
      <c r="H1644" s="139" t="s">
        <v>1047</v>
      </c>
      <c r="I1644" s="142" t="s">
        <v>75</v>
      </c>
      <c r="J1644" s="203" t="str">
        <f>+_xlfn.XLOOKUP(Tabla1[[#This Row],[COD. COLABORADOR]],'[1]Reg_PJ_IP (Bruto)'!$A:$A,'[1]Reg_PJ_IP (Bruto)'!$BL:$BL)</f>
        <v>ACREDITADA</v>
      </c>
    </row>
    <row r="1645" spans="1:10" x14ac:dyDescent="0.3">
      <c r="A1645" s="123" t="s">
        <v>53</v>
      </c>
      <c r="B1645" s="124">
        <v>44713</v>
      </c>
      <c r="C1645" s="139" t="s">
        <v>66</v>
      </c>
      <c r="D1645" s="140">
        <v>1160064</v>
      </c>
      <c r="E1645" s="143" t="s">
        <v>641</v>
      </c>
      <c r="F1645" s="141">
        <v>6866</v>
      </c>
      <c r="G1645" s="140" t="s">
        <v>1209</v>
      </c>
      <c r="H1645" s="139" t="s">
        <v>1050</v>
      </c>
      <c r="I1645" s="142" t="s">
        <v>75</v>
      </c>
      <c r="J1645" s="203" t="str">
        <f>+_xlfn.XLOOKUP(Tabla1[[#This Row],[COD. COLABORADOR]],'[1]Reg_PJ_IP (Bruto)'!$A:$A,'[1]Reg_PJ_IP (Bruto)'!$BL:$BL)</f>
        <v>ACREDITADA</v>
      </c>
    </row>
    <row r="1646" spans="1:10" x14ac:dyDescent="0.3">
      <c r="A1646" s="123" t="s">
        <v>53</v>
      </c>
      <c r="B1646" s="131">
        <v>44713</v>
      </c>
      <c r="C1646" s="139" t="s">
        <v>66</v>
      </c>
      <c r="D1646" s="140">
        <v>1080873</v>
      </c>
      <c r="E1646" s="140" t="s">
        <v>653</v>
      </c>
      <c r="F1646" s="140">
        <v>6570</v>
      </c>
      <c r="G1646" s="140" t="s">
        <v>1445</v>
      </c>
      <c r="H1646" s="139" t="s">
        <v>1052</v>
      </c>
      <c r="I1646" s="142" t="s">
        <v>74</v>
      </c>
      <c r="J1646" s="203" t="str">
        <f>+_xlfn.XLOOKUP(Tabla1[[#This Row],[COD. COLABORADOR]],'[1]Reg_PJ_IP (Bruto)'!$A:$A,'[1]Reg_PJ_IP (Bruto)'!$BL:$BL)</f>
        <v>ACREDITADA</v>
      </c>
    </row>
    <row r="1647" spans="1:10" x14ac:dyDescent="0.3">
      <c r="A1647" s="123" t="s">
        <v>53</v>
      </c>
      <c r="B1647" s="126">
        <v>44713</v>
      </c>
      <c r="C1647" s="139" t="s">
        <v>66</v>
      </c>
      <c r="D1647" s="140">
        <v>1160046</v>
      </c>
      <c r="E1647" s="143" t="s">
        <v>1592</v>
      </c>
      <c r="F1647" s="140">
        <v>7727</v>
      </c>
      <c r="G1647" s="140" t="s">
        <v>241</v>
      </c>
      <c r="H1647" s="139" t="s">
        <v>1057</v>
      </c>
      <c r="I1647" s="142" t="s">
        <v>75</v>
      </c>
      <c r="J1647" s="203" t="str">
        <f>+_xlfn.XLOOKUP(Tabla1[[#This Row],[COD. COLABORADOR]],'[1]Reg_PJ_IP (Bruto)'!$A:$A,'[1]Reg_PJ_IP (Bruto)'!$BL:$BL)</f>
        <v>ACREDITADA</v>
      </c>
    </row>
    <row r="1648" spans="1:10" x14ac:dyDescent="0.3">
      <c r="A1648" s="123" t="s">
        <v>53</v>
      </c>
      <c r="B1648" s="126">
        <v>44774</v>
      </c>
      <c r="C1648" s="139" t="s">
        <v>67</v>
      </c>
      <c r="D1648" s="139">
        <v>1160044</v>
      </c>
      <c r="E1648" s="143" t="s">
        <v>644</v>
      </c>
      <c r="F1648" s="139">
        <v>2150</v>
      </c>
      <c r="G1648" s="140" t="s">
        <v>1171</v>
      </c>
      <c r="H1648" s="139" t="s">
        <v>1047</v>
      </c>
      <c r="I1648" s="142" t="s">
        <v>74</v>
      </c>
      <c r="J1648" s="203" t="str">
        <f>+_xlfn.XLOOKUP(Tabla1[[#This Row],[COD. COLABORADOR]],'[1]Reg_PJ_IP (Bruto)'!$A:$A,'[1]Reg_PJ_IP (Bruto)'!$BL:$BL)</f>
        <v>ACREDITADA</v>
      </c>
    </row>
    <row r="1649" spans="1:10" x14ac:dyDescent="0.3">
      <c r="A1649" s="123" t="s">
        <v>53</v>
      </c>
      <c r="B1649" s="124">
        <v>44774</v>
      </c>
      <c r="C1649" s="139" t="s">
        <v>66</v>
      </c>
      <c r="D1649" s="139">
        <v>1160061</v>
      </c>
      <c r="E1649" s="143" t="s">
        <v>1095</v>
      </c>
      <c r="F1649" s="143">
        <v>1800</v>
      </c>
      <c r="G1649" s="139" t="s">
        <v>1178</v>
      </c>
      <c r="H1649" s="139" t="s">
        <v>1052</v>
      </c>
      <c r="I1649" s="142" t="s">
        <v>75</v>
      </c>
      <c r="J1649" s="203" t="str">
        <f>+_xlfn.XLOOKUP(Tabla1[[#This Row],[COD. COLABORADOR]],'[1]Reg_PJ_IP (Bruto)'!$A:$A,'[1]Reg_PJ_IP (Bruto)'!$BL:$BL)</f>
        <v>ACREDITADA</v>
      </c>
    </row>
    <row r="1650" spans="1:10" x14ac:dyDescent="0.3">
      <c r="A1650" s="123" t="s">
        <v>53</v>
      </c>
      <c r="B1650" s="126">
        <v>44774</v>
      </c>
      <c r="C1650" s="139" t="s">
        <v>66</v>
      </c>
      <c r="D1650" s="145">
        <v>1160019</v>
      </c>
      <c r="E1650" s="139" t="s">
        <v>1593</v>
      </c>
      <c r="F1650" s="145">
        <v>1800</v>
      </c>
      <c r="G1650" s="139" t="s">
        <v>1178</v>
      </c>
      <c r="H1650" s="139" t="s">
        <v>1045</v>
      </c>
      <c r="I1650" s="142" t="s">
        <v>75</v>
      </c>
      <c r="J1650" s="203" t="str">
        <f>+_xlfn.XLOOKUP(Tabla1[[#This Row],[COD. COLABORADOR]],'[1]Reg_PJ_IP (Bruto)'!$A:$A,'[1]Reg_PJ_IP (Bruto)'!$BL:$BL)</f>
        <v>ACREDITADA</v>
      </c>
    </row>
    <row r="1651" spans="1:10" x14ac:dyDescent="0.3">
      <c r="A1651" s="123" t="s">
        <v>53</v>
      </c>
      <c r="B1651" s="126">
        <v>44774</v>
      </c>
      <c r="C1651" s="139" t="s">
        <v>66</v>
      </c>
      <c r="D1651" s="139">
        <v>1160101</v>
      </c>
      <c r="E1651" s="143" t="s">
        <v>252</v>
      </c>
      <c r="F1651" s="139">
        <v>7574</v>
      </c>
      <c r="G1651" s="139" t="s">
        <v>1348</v>
      </c>
      <c r="H1651" s="139" t="s">
        <v>1046</v>
      </c>
      <c r="I1651" s="142" t="s">
        <v>75</v>
      </c>
      <c r="J1651" s="203" t="str">
        <f>+_xlfn.XLOOKUP(Tabla1[[#This Row],[COD. COLABORADOR]],'[1]Reg_PJ_IP (Bruto)'!$A:$A,'[1]Reg_PJ_IP (Bruto)'!$BL:$BL)</f>
        <v>ACREDITADA</v>
      </c>
    </row>
    <row r="1652" spans="1:10" x14ac:dyDescent="0.3">
      <c r="A1652" s="123" t="s">
        <v>53</v>
      </c>
      <c r="B1652" s="124">
        <v>44805</v>
      </c>
      <c r="C1652" s="139" t="s">
        <v>66</v>
      </c>
      <c r="D1652" s="140">
        <v>1160080</v>
      </c>
      <c r="E1652" s="141" t="s">
        <v>645</v>
      </c>
      <c r="F1652" s="141">
        <v>7574</v>
      </c>
      <c r="G1652" s="140" t="s">
        <v>1348</v>
      </c>
      <c r="H1652" s="139" t="s">
        <v>1044</v>
      </c>
      <c r="I1652" s="142" t="s">
        <v>75</v>
      </c>
      <c r="J1652" s="203" t="str">
        <f>+_xlfn.XLOOKUP(Tabla1[[#This Row],[COD. COLABORADOR]],'[1]Reg_PJ_IP (Bruto)'!$A:$A,'[1]Reg_PJ_IP (Bruto)'!$BL:$BL)</f>
        <v>ACREDITADA</v>
      </c>
    </row>
    <row r="1653" spans="1:10" x14ac:dyDescent="0.3">
      <c r="A1653" s="125" t="s">
        <v>53</v>
      </c>
      <c r="B1653" s="124">
        <v>44805</v>
      </c>
      <c r="C1653" s="139" t="s">
        <v>66</v>
      </c>
      <c r="D1653" s="140">
        <v>1160075</v>
      </c>
      <c r="E1653" s="141" t="s">
        <v>1349</v>
      </c>
      <c r="F1653" s="141">
        <v>7574</v>
      </c>
      <c r="G1653" s="140" t="s">
        <v>1348</v>
      </c>
      <c r="H1653" s="139" t="s">
        <v>1044</v>
      </c>
      <c r="I1653" s="142" t="s">
        <v>75</v>
      </c>
      <c r="J1653" s="203" t="str">
        <f>+_xlfn.XLOOKUP(Tabla1[[#This Row],[COD. COLABORADOR]],'[1]Reg_PJ_IP (Bruto)'!$A:$A,'[1]Reg_PJ_IP (Bruto)'!$BL:$BL)</f>
        <v>ACREDITADA</v>
      </c>
    </row>
    <row r="1654" spans="1:10" x14ac:dyDescent="0.3">
      <c r="A1654" s="123" t="s">
        <v>53</v>
      </c>
      <c r="B1654" s="124">
        <v>44805</v>
      </c>
      <c r="C1654" s="139" t="s">
        <v>66</v>
      </c>
      <c r="D1654" s="140">
        <v>1160078</v>
      </c>
      <c r="E1654" s="141" t="s">
        <v>1591</v>
      </c>
      <c r="F1654" s="141">
        <v>6100</v>
      </c>
      <c r="G1654" s="140" t="s">
        <v>1061</v>
      </c>
      <c r="H1654" s="139" t="s">
        <v>1046</v>
      </c>
      <c r="I1654" s="142" t="s">
        <v>75</v>
      </c>
      <c r="J1654" s="203" t="str">
        <f>+_xlfn.XLOOKUP(Tabla1[[#This Row],[COD. COLABORADOR]],'[1]Reg_PJ_IP (Bruto)'!$A:$A,'[1]Reg_PJ_IP (Bruto)'!$BL:$BL)</f>
        <v>ACREDITADA</v>
      </c>
    </row>
    <row r="1655" spans="1:10" x14ac:dyDescent="0.3">
      <c r="A1655" s="123" t="s">
        <v>53</v>
      </c>
      <c r="B1655" s="126">
        <v>44835</v>
      </c>
      <c r="C1655" s="139" t="s">
        <v>67</v>
      </c>
      <c r="D1655" s="140">
        <v>1160019</v>
      </c>
      <c r="E1655" s="141" t="s">
        <v>1593</v>
      </c>
      <c r="F1655" s="140">
        <v>1800</v>
      </c>
      <c r="G1655" s="140" t="s">
        <v>1178</v>
      </c>
      <c r="H1655" s="139" t="s">
        <v>1045</v>
      </c>
      <c r="I1655" s="142" t="s">
        <v>74</v>
      </c>
      <c r="J1655" s="203" t="str">
        <f>+_xlfn.XLOOKUP(Tabla1[[#This Row],[COD. COLABORADOR]],'[1]Reg_PJ_IP (Bruto)'!$A:$A,'[1]Reg_PJ_IP (Bruto)'!$BL:$BL)</f>
        <v>ACREDITADA</v>
      </c>
    </row>
    <row r="1656" spans="1:10" x14ac:dyDescent="0.3">
      <c r="A1656" s="125" t="s">
        <v>53</v>
      </c>
      <c r="B1656" s="124">
        <v>44835</v>
      </c>
      <c r="C1656" s="139" t="s">
        <v>66</v>
      </c>
      <c r="D1656" s="140">
        <v>1160012</v>
      </c>
      <c r="E1656" s="141" t="s">
        <v>642</v>
      </c>
      <c r="F1656" s="141">
        <v>6866</v>
      </c>
      <c r="G1656" s="140" t="s">
        <v>1209</v>
      </c>
      <c r="H1656" s="139" t="s">
        <v>1051</v>
      </c>
      <c r="I1656" s="142" t="s">
        <v>75</v>
      </c>
      <c r="J1656" s="203" t="str">
        <f>+_xlfn.XLOOKUP(Tabla1[[#This Row],[COD. COLABORADOR]],'[1]Reg_PJ_IP (Bruto)'!$A:$A,'[1]Reg_PJ_IP (Bruto)'!$BL:$BL)</f>
        <v>ACREDITADA</v>
      </c>
    </row>
    <row r="1657" spans="1:10" x14ac:dyDescent="0.3">
      <c r="A1657" s="125" t="s">
        <v>53</v>
      </c>
      <c r="B1657" s="124">
        <v>44866</v>
      </c>
      <c r="C1657" s="139" t="s">
        <v>66</v>
      </c>
      <c r="D1657" s="140">
        <v>1160071</v>
      </c>
      <c r="E1657" s="141" t="s">
        <v>639</v>
      </c>
      <c r="F1657" s="141">
        <v>6866</v>
      </c>
      <c r="G1657" s="140" t="s">
        <v>1209</v>
      </c>
      <c r="H1657" s="140" t="s">
        <v>1047</v>
      </c>
      <c r="I1657" s="142" t="s">
        <v>75</v>
      </c>
      <c r="J1657" s="203" t="str">
        <f>+_xlfn.XLOOKUP(Tabla1[[#This Row],[COD. COLABORADOR]],'[1]Reg_PJ_IP (Bruto)'!$A:$A,'[1]Reg_PJ_IP (Bruto)'!$BL:$BL)</f>
        <v>ACREDITADA</v>
      </c>
    </row>
    <row r="1658" spans="1:10" x14ac:dyDescent="0.3">
      <c r="A1658" s="125" t="s">
        <v>53</v>
      </c>
      <c r="B1658" s="124">
        <v>44896</v>
      </c>
      <c r="C1658" s="139" t="s">
        <v>66</v>
      </c>
      <c r="D1658" s="139">
        <v>1160071</v>
      </c>
      <c r="E1658" s="143" t="s">
        <v>639</v>
      </c>
      <c r="F1658" s="143">
        <v>6866</v>
      </c>
      <c r="G1658" s="139" t="s">
        <v>1209</v>
      </c>
      <c r="H1658" s="139" t="s">
        <v>1047</v>
      </c>
      <c r="I1658" s="142" t="s">
        <v>75</v>
      </c>
      <c r="J1658" s="203" t="str">
        <f>+_xlfn.XLOOKUP(Tabla1[[#This Row],[COD. COLABORADOR]],'[1]Reg_PJ_IP (Bruto)'!$A:$A,'[1]Reg_PJ_IP (Bruto)'!$BL:$BL)</f>
        <v>ACREDITADA</v>
      </c>
    </row>
    <row r="1659" spans="1:10" x14ac:dyDescent="0.3">
      <c r="A1659" s="123" t="s">
        <v>53</v>
      </c>
      <c r="B1659" s="126">
        <v>44896</v>
      </c>
      <c r="C1659" s="139" t="s">
        <v>66</v>
      </c>
      <c r="D1659" s="139">
        <v>1160064</v>
      </c>
      <c r="E1659" s="143" t="s">
        <v>641</v>
      </c>
      <c r="F1659" s="140">
        <v>6866</v>
      </c>
      <c r="G1659" s="139" t="s">
        <v>1209</v>
      </c>
      <c r="H1659" s="139" t="s">
        <v>1050</v>
      </c>
      <c r="I1659" s="142" t="s">
        <v>75</v>
      </c>
      <c r="J1659" s="203" t="str">
        <f>+_xlfn.XLOOKUP(Tabla1[[#This Row],[COD. COLABORADOR]],'[1]Reg_PJ_IP (Bruto)'!$A:$A,'[1]Reg_PJ_IP (Bruto)'!$BL:$BL)</f>
        <v>ACREDITADA</v>
      </c>
    </row>
    <row r="1660" spans="1:10" x14ac:dyDescent="0.3">
      <c r="A1660" s="123" t="s">
        <v>53</v>
      </c>
      <c r="B1660" s="126">
        <v>44896</v>
      </c>
      <c r="C1660" s="139" t="s">
        <v>66</v>
      </c>
      <c r="D1660" s="139">
        <v>1160036</v>
      </c>
      <c r="E1660" s="143" t="s">
        <v>643</v>
      </c>
      <c r="F1660" s="139">
        <v>7160</v>
      </c>
      <c r="G1660" s="139" t="s">
        <v>1424</v>
      </c>
      <c r="H1660" s="139" t="s">
        <v>1046</v>
      </c>
      <c r="I1660" s="142" t="s">
        <v>75</v>
      </c>
      <c r="J1660" s="203" t="str">
        <f>+_xlfn.XLOOKUP(Tabla1[[#This Row],[COD. COLABORADOR]],'[1]Reg_PJ_IP (Bruto)'!$A:$A,'[1]Reg_PJ_IP (Bruto)'!$BL:$BL)</f>
        <v>ACREDITADA</v>
      </c>
    </row>
    <row r="1661" spans="1:10" x14ac:dyDescent="0.3">
      <c r="A1661" s="123" t="s">
        <v>53</v>
      </c>
      <c r="B1661" s="126">
        <v>44896</v>
      </c>
      <c r="C1661" s="139" t="s">
        <v>66</v>
      </c>
      <c r="D1661" s="139">
        <v>1160047</v>
      </c>
      <c r="E1661" s="139" t="s">
        <v>1594</v>
      </c>
      <c r="F1661" s="139">
        <v>7727</v>
      </c>
      <c r="G1661" s="139" t="s">
        <v>241</v>
      </c>
      <c r="H1661" s="139" t="s">
        <v>1057</v>
      </c>
      <c r="I1661" s="142" t="s">
        <v>75</v>
      </c>
      <c r="J1661" s="203" t="str">
        <f>+_xlfn.XLOOKUP(Tabla1[[#This Row],[COD. COLABORADOR]],'[1]Reg_PJ_IP (Bruto)'!$A:$A,'[1]Reg_PJ_IP (Bruto)'!$BL:$BL)</f>
        <v>ACREDITADA</v>
      </c>
    </row>
    <row r="1662" spans="1:10" x14ac:dyDescent="0.3">
      <c r="A1662" s="123" t="s">
        <v>53</v>
      </c>
      <c r="B1662" s="124">
        <v>44927</v>
      </c>
      <c r="C1662" s="139" t="s">
        <v>66</v>
      </c>
      <c r="D1662" s="139">
        <v>1160091</v>
      </c>
      <c r="E1662" s="143" t="s">
        <v>703</v>
      </c>
      <c r="F1662" s="143">
        <v>7350</v>
      </c>
      <c r="G1662" s="139" t="s">
        <v>1213</v>
      </c>
      <c r="H1662" s="139" t="s">
        <v>1045</v>
      </c>
      <c r="I1662" s="142" t="s">
        <v>74</v>
      </c>
      <c r="J1662" s="203" t="str">
        <f>+_xlfn.XLOOKUP(Tabla1[[#This Row],[COD. COLABORADOR]],'[1]Reg_PJ_IP (Bruto)'!$A:$A,'[1]Reg_PJ_IP (Bruto)'!$BL:$BL)</f>
        <v>ACREDITADA</v>
      </c>
    </row>
    <row r="1663" spans="1:10" x14ac:dyDescent="0.3">
      <c r="A1663" s="125" t="s">
        <v>53</v>
      </c>
      <c r="B1663" s="124">
        <v>44927</v>
      </c>
      <c r="C1663" s="139" t="s">
        <v>66</v>
      </c>
      <c r="D1663" s="139">
        <v>1160101</v>
      </c>
      <c r="E1663" s="143" t="s">
        <v>252</v>
      </c>
      <c r="F1663" s="143">
        <v>7574</v>
      </c>
      <c r="G1663" s="139" t="s">
        <v>1348</v>
      </c>
      <c r="H1663" s="139" t="s">
        <v>1046</v>
      </c>
      <c r="I1663" s="142" t="s">
        <v>75</v>
      </c>
      <c r="J1663" s="203" t="str">
        <f>+_xlfn.XLOOKUP(Tabla1[[#This Row],[COD. COLABORADOR]],'[1]Reg_PJ_IP (Bruto)'!$A:$A,'[1]Reg_PJ_IP (Bruto)'!$BL:$BL)</f>
        <v>ACREDITADA</v>
      </c>
    </row>
    <row r="1664" spans="1:10" x14ac:dyDescent="0.3">
      <c r="A1664" s="125" t="s">
        <v>53</v>
      </c>
      <c r="B1664" s="124">
        <v>44927</v>
      </c>
      <c r="C1664" s="139" t="s">
        <v>66</v>
      </c>
      <c r="D1664" s="139">
        <v>1160112</v>
      </c>
      <c r="E1664" s="143" t="s">
        <v>646</v>
      </c>
      <c r="F1664" s="143">
        <v>7574</v>
      </c>
      <c r="G1664" s="139" t="s">
        <v>1348</v>
      </c>
      <c r="H1664" s="139" t="s">
        <v>1048</v>
      </c>
      <c r="I1664" s="142" t="s">
        <v>75</v>
      </c>
      <c r="J1664" s="203" t="str">
        <f>+_xlfn.XLOOKUP(Tabla1[[#This Row],[COD. COLABORADOR]],'[1]Reg_PJ_IP (Bruto)'!$A:$A,'[1]Reg_PJ_IP (Bruto)'!$BL:$BL)</f>
        <v>ACREDITADA</v>
      </c>
    </row>
    <row r="1665" spans="1:10" x14ac:dyDescent="0.3">
      <c r="A1665" s="123" t="s">
        <v>53</v>
      </c>
      <c r="B1665" s="126">
        <v>45015</v>
      </c>
      <c r="C1665" s="139" t="s">
        <v>67</v>
      </c>
      <c r="D1665" s="139">
        <v>1160091</v>
      </c>
      <c r="E1665" s="139" t="s">
        <v>703</v>
      </c>
      <c r="F1665" s="139">
        <v>7350</v>
      </c>
      <c r="G1665" s="139" t="s">
        <v>1213</v>
      </c>
      <c r="H1665" s="139" t="s">
        <v>1045</v>
      </c>
      <c r="I1665" s="142" t="s">
        <v>74</v>
      </c>
      <c r="J1665" s="203" t="str">
        <f>+_xlfn.XLOOKUP(Tabla1[[#This Row],[COD. COLABORADOR]],'[1]Reg_PJ_IP (Bruto)'!$A:$A,'[1]Reg_PJ_IP (Bruto)'!$BL:$BL)</f>
        <v>ACREDITADA</v>
      </c>
    </row>
    <row r="1666" spans="1:10" x14ac:dyDescent="0.3">
      <c r="A1666" s="123" t="s">
        <v>53</v>
      </c>
      <c r="B1666" s="126">
        <v>45139</v>
      </c>
      <c r="C1666" s="139" t="s">
        <v>67</v>
      </c>
      <c r="D1666" s="140">
        <v>1160067</v>
      </c>
      <c r="E1666" s="141" t="s">
        <v>1595</v>
      </c>
      <c r="F1666" s="140">
        <v>6100</v>
      </c>
      <c r="G1666" s="140" t="s">
        <v>1061</v>
      </c>
      <c r="H1666" s="139" t="s">
        <v>1045</v>
      </c>
      <c r="I1666" s="142" t="s">
        <v>74</v>
      </c>
      <c r="J1666" s="203" t="str">
        <f>+_xlfn.XLOOKUP(Tabla1[[#This Row],[COD. COLABORADOR]],'[1]Reg_PJ_IP (Bruto)'!$A:$A,'[1]Reg_PJ_IP (Bruto)'!$BL:$BL)</f>
        <v>ACREDITADA</v>
      </c>
    </row>
    <row r="1667" spans="1:10" x14ac:dyDescent="0.3">
      <c r="A1667" s="125" t="s">
        <v>53</v>
      </c>
      <c r="B1667" s="124">
        <v>45139</v>
      </c>
      <c r="C1667" s="139" t="s">
        <v>67</v>
      </c>
      <c r="D1667" s="140">
        <v>1160065</v>
      </c>
      <c r="E1667" s="143" t="s">
        <v>1596</v>
      </c>
      <c r="F1667" s="141">
        <v>6100</v>
      </c>
      <c r="G1667" s="140" t="s">
        <v>1061</v>
      </c>
      <c r="H1667" s="139" t="s">
        <v>1045</v>
      </c>
      <c r="I1667" s="142" t="s">
        <v>75</v>
      </c>
      <c r="J1667" s="203" t="str">
        <f>+_xlfn.XLOOKUP(Tabla1[[#This Row],[COD. COLABORADOR]],'[1]Reg_PJ_IP (Bruto)'!$A:$A,'[1]Reg_PJ_IP (Bruto)'!$BL:$BL)</f>
        <v>ACREDITADA</v>
      </c>
    </row>
    <row r="1668" spans="1:10" x14ac:dyDescent="0.3">
      <c r="A1668" s="123" t="s">
        <v>53</v>
      </c>
      <c r="B1668" s="126">
        <v>45201</v>
      </c>
      <c r="C1668" s="139" t="s">
        <v>67</v>
      </c>
      <c r="D1668" s="139">
        <v>1160112</v>
      </c>
      <c r="E1668" s="143" t="s">
        <v>646</v>
      </c>
      <c r="F1668" s="139">
        <v>7574</v>
      </c>
      <c r="G1668" s="139" t="s">
        <v>1348</v>
      </c>
      <c r="H1668" s="139" t="s">
        <v>1048</v>
      </c>
      <c r="I1668" s="142" t="s">
        <v>75</v>
      </c>
      <c r="J1668" s="203" t="str">
        <f>+_xlfn.XLOOKUP(Tabla1[[#This Row],[COD. COLABORADOR]],'[1]Reg_PJ_IP (Bruto)'!$A:$A,'[1]Reg_PJ_IP (Bruto)'!$BL:$BL)</f>
        <v>ACREDITADA</v>
      </c>
    </row>
    <row r="1669" spans="1:10" x14ac:dyDescent="0.3">
      <c r="A1669" s="123" t="s">
        <v>53</v>
      </c>
      <c r="B1669" s="124">
        <v>45201</v>
      </c>
      <c r="C1669" s="139" t="s">
        <v>67</v>
      </c>
      <c r="D1669" s="139">
        <v>1160090</v>
      </c>
      <c r="E1669" s="143" t="s">
        <v>648</v>
      </c>
      <c r="F1669" s="143">
        <v>7350</v>
      </c>
      <c r="G1669" s="139" t="s">
        <v>1213</v>
      </c>
      <c r="H1669" s="139" t="s">
        <v>1045</v>
      </c>
      <c r="I1669" s="142" t="s">
        <v>75</v>
      </c>
      <c r="J1669" s="203" t="str">
        <f>+_xlfn.XLOOKUP(Tabla1[[#This Row],[COD. COLABORADOR]],'[1]Reg_PJ_IP (Bruto)'!$A:$A,'[1]Reg_PJ_IP (Bruto)'!$BL:$BL)</f>
        <v>ACREDITADA</v>
      </c>
    </row>
    <row r="1670" spans="1:10" x14ac:dyDescent="0.3">
      <c r="A1670" s="123" t="s">
        <v>53</v>
      </c>
      <c r="B1670" s="131">
        <v>45232</v>
      </c>
      <c r="C1670" s="139" t="s">
        <v>67</v>
      </c>
      <c r="D1670" s="139">
        <v>1160078</v>
      </c>
      <c r="E1670" s="141" t="s">
        <v>1591</v>
      </c>
      <c r="F1670" s="139">
        <v>6100</v>
      </c>
      <c r="G1670" s="139" t="s">
        <v>1061</v>
      </c>
      <c r="H1670" s="139" t="s">
        <v>1046</v>
      </c>
      <c r="I1670" s="142" t="s">
        <v>74</v>
      </c>
      <c r="J1670" s="203" t="str">
        <f>+_xlfn.XLOOKUP(Tabla1[[#This Row],[COD. COLABORADOR]],'[1]Reg_PJ_IP (Bruto)'!$A:$A,'[1]Reg_PJ_IP (Bruto)'!$BL:$BL)</f>
        <v>ACREDITADA</v>
      </c>
    </row>
    <row r="1671" spans="1:10" x14ac:dyDescent="0.3">
      <c r="A1671" s="123" t="s">
        <v>53</v>
      </c>
      <c r="B1671" s="124">
        <v>45263</v>
      </c>
      <c r="C1671" s="139" t="s">
        <v>67</v>
      </c>
      <c r="D1671" s="140">
        <v>1160165</v>
      </c>
      <c r="E1671" s="141" t="s">
        <v>120</v>
      </c>
      <c r="F1671" s="141">
        <v>8045</v>
      </c>
      <c r="G1671" s="140" t="s">
        <v>1193</v>
      </c>
      <c r="H1671" s="140" t="s">
        <v>1059</v>
      </c>
      <c r="I1671" s="142" t="s">
        <v>74</v>
      </c>
      <c r="J1671" s="203" t="str">
        <f>+_xlfn.XLOOKUP(Tabla1[[#This Row],[COD. COLABORADOR]],'[1]Reg_PJ_IP (Bruto)'!$A:$A,'[1]Reg_PJ_IP (Bruto)'!$BL:$BL)</f>
        <v>ACREDITADA</v>
      </c>
    </row>
    <row r="1672" spans="1:10" x14ac:dyDescent="0.3">
      <c r="A1672" s="123" t="s">
        <v>53</v>
      </c>
      <c r="B1672" s="124">
        <v>45369</v>
      </c>
      <c r="C1672" s="139" t="s">
        <v>70</v>
      </c>
      <c r="D1672" s="139">
        <v>1160155</v>
      </c>
      <c r="E1672" s="143" t="s">
        <v>650</v>
      </c>
      <c r="F1672" s="143">
        <v>7683</v>
      </c>
      <c r="G1672" s="139" t="s">
        <v>92</v>
      </c>
      <c r="H1672" s="139" t="s">
        <v>1059</v>
      </c>
      <c r="I1672" s="142" t="s">
        <v>74</v>
      </c>
      <c r="J1672" s="203" t="str">
        <f>+_xlfn.XLOOKUP(Tabla1[[#This Row],[COD. COLABORADOR]],'[1]Reg_PJ_IP (Bruto)'!$A:$A,'[1]Reg_PJ_IP (Bruto)'!$BL:$BL)</f>
        <v>ACREDITADA</v>
      </c>
    </row>
    <row r="1673" spans="1:10" x14ac:dyDescent="0.3">
      <c r="A1673" s="123" t="s">
        <v>53</v>
      </c>
      <c r="B1673" s="126">
        <v>45369</v>
      </c>
      <c r="C1673" s="139" t="s">
        <v>70</v>
      </c>
      <c r="D1673" s="139">
        <v>1160152</v>
      </c>
      <c r="E1673" s="139" t="s">
        <v>649</v>
      </c>
      <c r="F1673" s="139">
        <v>7726</v>
      </c>
      <c r="G1673" s="139" t="s">
        <v>87</v>
      </c>
      <c r="H1673" s="139" t="s">
        <v>1059</v>
      </c>
      <c r="I1673" s="142" t="s">
        <v>74</v>
      </c>
      <c r="J1673" s="203" t="str">
        <f>+_xlfn.XLOOKUP(Tabla1[[#This Row],[COD. COLABORADOR]],'[1]Reg_PJ_IP (Bruto)'!$A:$A,'[1]Reg_PJ_IP (Bruto)'!$BL:$BL)</f>
        <v>ACREDITADA</v>
      </c>
    </row>
    <row r="1674" spans="1:10" x14ac:dyDescent="0.3">
      <c r="A1674" s="123" t="s">
        <v>53</v>
      </c>
      <c r="B1674" s="126">
        <v>45369</v>
      </c>
      <c r="C1674" s="139" t="s">
        <v>70</v>
      </c>
      <c r="D1674" s="139">
        <v>1160103</v>
      </c>
      <c r="E1674" s="143" t="s">
        <v>1593</v>
      </c>
      <c r="F1674" s="139">
        <v>1800</v>
      </c>
      <c r="G1674" s="139" t="s">
        <v>1178</v>
      </c>
      <c r="H1674" s="139" t="s">
        <v>1045</v>
      </c>
      <c r="I1674" s="142" t="s">
        <v>74</v>
      </c>
      <c r="J1674" s="203" t="str">
        <f>+_xlfn.XLOOKUP(Tabla1[[#This Row],[COD. COLABORADOR]],'[1]Reg_PJ_IP (Bruto)'!$A:$A,'[1]Reg_PJ_IP (Bruto)'!$BL:$BL)</f>
        <v>ACREDITADA</v>
      </c>
    </row>
    <row r="1675" spans="1:10" x14ac:dyDescent="0.3">
      <c r="A1675" s="123" t="s">
        <v>53</v>
      </c>
      <c r="B1675" s="126">
        <v>45369</v>
      </c>
      <c r="C1675" s="139" t="s">
        <v>70</v>
      </c>
      <c r="D1675" s="139">
        <v>1160135</v>
      </c>
      <c r="E1675" s="143" t="s">
        <v>651</v>
      </c>
      <c r="F1675" s="139">
        <v>6866</v>
      </c>
      <c r="G1675" s="139" t="s">
        <v>1209</v>
      </c>
      <c r="H1675" s="139" t="s">
        <v>1051</v>
      </c>
      <c r="I1675" s="142" t="s">
        <v>75</v>
      </c>
      <c r="J1675" s="203" t="str">
        <f>+_xlfn.XLOOKUP(Tabla1[[#This Row],[COD. COLABORADOR]],'[1]Reg_PJ_IP (Bruto)'!$A:$A,'[1]Reg_PJ_IP (Bruto)'!$BL:$BL)</f>
        <v>ACREDITADA</v>
      </c>
    </row>
    <row r="1676" spans="1:10" x14ac:dyDescent="0.3">
      <c r="A1676" s="123" t="s">
        <v>53</v>
      </c>
      <c r="B1676" s="126">
        <v>45383</v>
      </c>
      <c r="C1676" s="139" t="s">
        <v>70</v>
      </c>
      <c r="D1676" s="139">
        <v>1160071</v>
      </c>
      <c r="E1676" s="139" t="s">
        <v>639</v>
      </c>
      <c r="F1676" s="139">
        <v>6866</v>
      </c>
      <c r="G1676" s="139" t="s">
        <v>1209</v>
      </c>
      <c r="H1676" s="139" t="s">
        <v>1047</v>
      </c>
      <c r="I1676" s="142" t="s">
        <v>75</v>
      </c>
      <c r="J1676" s="203" t="str">
        <f>+_xlfn.XLOOKUP(Tabla1[[#This Row],[COD. COLABORADOR]],'[1]Reg_PJ_IP (Bruto)'!$A:$A,'[1]Reg_PJ_IP (Bruto)'!$BL:$BL)</f>
        <v>ACREDITADA</v>
      </c>
    </row>
    <row r="1677" spans="1:10" x14ac:dyDescent="0.3">
      <c r="A1677" s="123" t="s">
        <v>53</v>
      </c>
      <c r="B1677" s="124">
        <v>45383</v>
      </c>
      <c r="C1677" s="139" t="s">
        <v>70</v>
      </c>
      <c r="D1677" s="139">
        <v>1160136</v>
      </c>
      <c r="E1677" s="143" t="s">
        <v>653</v>
      </c>
      <c r="F1677" s="143">
        <v>6570</v>
      </c>
      <c r="G1677" s="139" t="s">
        <v>1445</v>
      </c>
      <c r="H1677" s="139" t="s">
        <v>1052</v>
      </c>
      <c r="I1677" s="142" t="s">
        <v>75</v>
      </c>
      <c r="J1677" s="203" t="str">
        <f>+_xlfn.XLOOKUP(Tabla1[[#This Row],[COD. COLABORADOR]],'[1]Reg_PJ_IP (Bruto)'!$A:$A,'[1]Reg_PJ_IP (Bruto)'!$BL:$BL)</f>
        <v>ACREDITADA</v>
      </c>
    </row>
    <row r="1678" spans="1:10" x14ac:dyDescent="0.3">
      <c r="A1678" s="123" t="s">
        <v>53</v>
      </c>
      <c r="B1678" s="126">
        <v>45383</v>
      </c>
      <c r="C1678" s="139" t="s">
        <v>69</v>
      </c>
      <c r="D1678" s="139">
        <v>1160129</v>
      </c>
      <c r="E1678" s="139" t="s">
        <v>652</v>
      </c>
      <c r="F1678" s="139">
        <v>7350</v>
      </c>
      <c r="G1678" s="139" t="s">
        <v>1213</v>
      </c>
      <c r="H1678" s="139" t="s">
        <v>1045</v>
      </c>
      <c r="I1678" s="142" t="s">
        <v>75</v>
      </c>
      <c r="J1678" s="203" t="str">
        <f>+_xlfn.XLOOKUP(Tabla1[[#This Row],[COD. COLABORADOR]],'[1]Reg_PJ_IP (Bruto)'!$A:$A,'[1]Reg_PJ_IP (Bruto)'!$BL:$BL)</f>
        <v>ACREDITADA</v>
      </c>
    </row>
    <row r="1679" spans="1:10" x14ac:dyDescent="0.3">
      <c r="A1679" s="123" t="s">
        <v>53</v>
      </c>
      <c r="B1679" s="124">
        <v>45418</v>
      </c>
      <c r="C1679" s="139" t="s">
        <v>70</v>
      </c>
      <c r="D1679" s="139">
        <v>1160151</v>
      </c>
      <c r="E1679" s="143" t="s">
        <v>655</v>
      </c>
      <c r="F1679" s="143">
        <v>7726</v>
      </c>
      <c r="G1679" s="139" t="s">
        <v>87</v>
      </c>
      <c r="H1679" s="139" t="s">
        <v>1059</v>
      </c>
      <c r="I1679" s="142" t="s">
        <v>74</v>
      </c>
      <c r="J1679" s="203" t="str">
        <f>+_xlfn.XLOOKUP(Tabla1[[#This Row],[COD. COLABORADOR]],'[1]Reg_PJ_IP (Bruto)'!$A:$A,'[1]Reg_PJ_IP (Bruto)'!$BL:$BL)</f>
        <v>ACREDITADA</v>
      </c>
    </row>
    <row r="1680" spans="1:10" x14ac:dyDescent="0.3">
      <c r="A1680" s="123" t="s">
        <v>53</v>
      </c>
      <c r="B1680" s="124">
        <v>45418</v>
      </c>
      <c r="C1680" s="139" t="s">
        <v>70</v>
      </c>
      <c r="D1680" s="139">
        <v>1160150</v>
      </c>
      <c r="E1680" s="143" t="s">
        <v>654</v>
      </c>
      <c r="F1680" s="143">
        <v>7726</v>
      </c>
      <c r="G1680" s="139" t="s">
        <v>87</v>
      </c>
      <c r="H1680" s="139" t="s">
        <v>1059</v>
      </c>
      <c r="I1680" s="142" t="s">
        <v>74</v>
      </c>
      <c r="J1680" s="203" t="str">
        <f>+_xlfn.XLOOKUP(Tabla1[[#This Row],[COD. COLABORADOR]],'[1]Reg_PJ_IP (Bruto)'!$A:$A,'[1]Reg_PJ_IP (Bruto)'!$BL:$BL)</f>
        <v>ACREDITADA</v>
      </c>
    </row>
    <row r="1681" spans="1:10" x14ac:dyDescent="0.3">
      <c r="A1681" s="123" t="s">
        <v>53</v>
      </c>
      <c r="B1681" s="124">
        <v>45427</v>
      </c>
      <c r="C1681" s="139" t="s">
        <v>70</v>
      </c>
      <c r="D1681" s="139">
        <v>1160179</v>
      </c>
      <c r="E1681" s="143" t="s">
        <v>656</v>
      </c>
      <c r="F1681" s="143">
        <v>7350</v>
      </c>
      <c r="G1681" s="139" t="s">
        <v>1213</v>
      </c>
      <c r="H1681" s="139" t="s">
        <v>1060</v>
      </c>
      <c r="I1681" s="142" t="s">
        <v>75</v>
      </c>
      <c r="J1681" s="203" t="str">
        <f>+_xlfn.XLOOKUP(Tabla1[[#This Row],[COD. COLABORADOR]],'[1]Reg_PJ_IP (Bruto)'!$A:$A,'[1]Reg_PJ_IP (Bruto)'!$BL:$BL)</f>
        <v>ACREDITADA</v>
      </c>
    </row>
    <row r="1682" spans="1:10" x14ac:dyDescent="0.3">
      <c r="A1682" s="123" t="s">
        <v>53</v>
      </c>
      <c r="B1682" s="124">
        <v>45442</v>
      </c>
      <c r="C1682" s="139" t="s">
        <v>71</v>
      </c>
      <c r="D1682" s="139">
        <v>1160150</v>
      </c>
      <c r="E1682" s="143" t="s">
        <v>654</v>
      </c>
      <c r="F1682" s="143">
        <v>7726</v>
      </c>
      <c r="G1682" s="139" t="s">
        <v>87</v>
      </c>
      <c r="H1682" s="139" t="s">
        <v>1059</v>
      </c>
      <c r="I1682" s="142" t="s">
        <v>71</v>
      </c>
      <c r="J1682" s="203" t="str">
        <f>+_xlfn.XLOOKUP(Tabla1[[#This Row],[COD. COLABORADOR]],'[1]Reg_PJ_IP (Bruto)'!$A:$A,'[1]Reg_PJ_IP (Bruto)'!$BL:$BL)</f>
        <v>ACREDITADA</v>
      </c>
    </row>
    <row r="1683" spans="1:10" x14ac:dyDescent="0.3">
      <c r="A1683" s="123" t="s">
        <v>53</v>
      </c>
      <c r="B1683" s="124">
        <v>45442</v>
      </c>
      <c r="C1683" s="139" t="s">
        <v>71</v>
      </c>
      <c r="D1683" s="139">
        <v>1160169</v>
      </c>
      <c r="E1683" s="143" t="s">
        <v>704</v>
      </c>
      <c r="F1683" s="143">
        <v>7645</v>
      </c>
      <c r="G1683" s="139" t="s">
        <v>1176</v>
      </c>
      <c r="H1683" s="139" t="s">
        <v>1060</v>
      </c>
      <c r="I1683" s="142" t="s">
        <v>71</v>
      </c>
      <c r="J1683" s="203" t="str">
        <f>+_xlfn.XLOOKUP(Tabla1[[#This Row],[COD. COLABORADOR]],'[1]Reg_PJ_IP (Bruto)'!$A:$A,'[1]Reg_PJ_IP (Bruto)'!$BL:$BL)</f>
        <v>ACREDITADA</v>
      </c>
    </row>
    <row r="1684" spans="1:10" x14ac:dyDescent="0.3">
      <c r="A1684" s="123" t="s">
        <v>53</v>
      </c>
      <c r="B1684" s="124">
        <v>45442</v>
      </c>
      <c r="C1684" s="139" t="s">
        <v>71</v>
      </c>
      <c r="D1684" s="139">
        <v>1160165</v>
      </c>
      <c r="E1684" s="143" t="s">
        <v>120</v>
      </c>
      <c r="F1684" s="143">
        <v>8045</v>
      </c>
      <c r="G1684" s="139" t="s">
        <v>1193</v>
      </c>
      <c r="H1684" s="139" t="s">
        <v>1059</v>
      </c>
      <c r="I1684" s="142" t="s">
        <v>71</v>
      </c>
      <c r="J1684" s="203" t="str">
        <f>+_xlfn.XLOOKUP(Tabla1[[#This Row],[COD. COLABORADOR]],'[1]Reg_PJ_IP (Bruto)'!$A:$A,'[1]Reg_PJ_IP (Bruto)'!$BL:$BL)</f>
        <v>ACREDITADA</v>
      </c>
    </row>
    <row r="1685" spans="1:10" x14ac:dyDescent="0.3">
      <c r="A1685" s="123" t="s">
        <v>53</v>
      </c>
      <c r="B1685" s="126">
        <v>45462</v>
      </c>
      <c r="C1685" s="139" t="s">
        <v>69</v>
      </c>
      <c r="D1685" s="139">
        <v>1160115</v>
      </c>
      <c r="E1685" s="139" t="s">
        <v>172</v>
      </c>
      <c r="F1685" s="139">
        <v>7574</v>
      </c>
      <c r="G1685" s="139" t="s">
        <v>1348</v>
      </c>
      <c r="H1685" s="139" t="s">
        <v>1046</v>
      </c>
      <c r="I1685" s="142" t="s">
        <v>75</v>
      </c>
      <c r="J1685" s="203" t="str">
        <f>+_xlfn.XLOOKUP(Tabla1[[#This Row],[COD. COLABORADOR]],'[1]Reg_PJ_IP (Bruto)'!$A:$A,'[1]Reg_PJ_IP (Bruto)'!$BL:$BL)</f>
        <v>ACREDITADA</v>
      </c>
    </row>
    <row r="1686" spans="1:10" x14ac:dyDescent="0.3">
      <c r="A1686" s="123" t="s">
        <v>53</v>
      </c>
      <c r="B1686" s="126">
        <v>45462</v>
      </c>
      <c r="C1686" s="139" t="s">
        <v>69</v>
      </c>
      <c r="D1686" s="139">
        <v>1160080</v>
      </c>
      <c r="E1686" s="139" t="s">
        <v>645</v>
      </c>
      <c r="F1686" s="139">
        <v>7574</v>
      </c>
      <c r="G1686" s="139" t="s">
        <v>1348</v>
      </c>
      <c r="H1686" s="139" t="s">
        <v>1044</v>
      </c>
      <c r="I1686" s="142" t="s">
        <v>75</v>
      </c>
      <c r="J1686" s="203" t="str">
        <f>+_xlfn.XLOOKUP(Tabla1[[#This Row],[COD. COLABORADOR]],'[1]Reg_PJ_IP (Bruto)'!$A:$A,'[1]Reg_PJ_IP (Bruto)'!$BL:$BL)</f>
        <v>ACREDITADA</v>
      </c>
    </row>
    <row r="1687" spans="1:10" x14ac:dyDescent="0.3">
      <c r="A1687" s="125" t="s">
        <v>53</v>
      </c>
      <c r="B1687" s="124">
        <v>45475</v>
      </c>
      <c r="C1687" s="139" t="s">
        <v>69</v>
      </c>
      <c r="D1687" s="139">
        <v>1160122</v>
      </c>
      <c r="E1687" s="143" t="s">
        <v>658</v>
      </c>
      <c r="F1687" s="143">
        <v>7700</v>
      </c>
      <c r="G1687" s="139" t="s">
        <v>130</v>
      </c>
      <c r="H1687" s="139" t="s">
        <v>1048</v>
      </c>
      <c r="I1687" s="142" t="s">
        <v>75</v>
      </c>
      <c r="J1687" s="203" t="str">
        <f>+_xlfn.XLOOKUP(Tabla1[[#This Row],[COD. COLABORADOR]],'[1]Reg_PJ_IP (Bruto)'!$A:$A,'[1]Reg_PJ_IP (Bruto)'!$BL:$BL)</f>
        <v>ACREDITADA</v>
      </c>
    </row>
    <row r="1688" spans="1:10" x14ac:dyDescent="0.3">
      <c r="A1688" s="123" t="s">
        <v>53</v>
      </c>
      <c r="B1688" s="126">
        <v>45475</v>
      </c>
      <c r="C1688" s="139" t="s">
        <v>69</v>
      </c>
      <c r="D1688" s="139">
        <v>1160156</v>
      </c>
      <c r="E1688" s="139" t="s">
        <v>657</v>
      </c>
      <c r="F1688" s="139">
        <v>8049</v>
      </c>
      <c r="G1688" s="139" t="s">
        <v>1177</v>
      </c>
      <c r="H1688" s="139" t="s">
        <v>1063</v>
      </c>
      <c r="I1688" s="142" t="s">
        <v>74</v>
      </c>
      <c r="J1688" s="203" t="str">
        <f>+_xlfn.XLOOKUP(Tabla1[[#This Row],[COD. COLABORADOR]],'[1]Reg_PJ_IP (Bruto)'!$A:$A,'[1]Reg_PJ_IP (Bruto)'!$BL:$BL)</f>
        <v>ACREDITADA</v>
      </c>
    </row>
    <row r="1689" spans="1:10" x14ac:dyDescent="0.3">
      <c r="A1689" s="125" t="s">
        <v>53</v>
      </c>
      <c r="B1689" s="124">
        <v>45483</v>
      </c>
      <c r="C1689" s="139" t="s">
        <v>68</v>
      </c>
      <c r="D1689" s="139">
        <v>1160115</v>
      </c>
      <c r="E1689" s="143" t="s">
        <v>172</v>
      </c>
      <c r="F1689" s="143">
        <v>7574</v>
      </c>
      <c r="G1689" s="139" t="s">
        <v>1348</v>
      </c>
      <c r="H1689" s="139" t="s">
        <v>1046</v>
      </c>
      <c r="I1689" s="142" t="s">
        <v>74</v>
      </c>
      <c r="J1689" s="203" t="str">
        <f>+_xlfn.XLOOKUP(Tabla1[[#This Row],[COD. COLABORADOR]],'[1]Reg_PJ_IP (Bruto)'!$A:$A,'[1]Reg_PJ_IP (Bruto)'!$BL:$BL)</f>
        <v>ACREDITADA</v>
      </c>
    </row>
    <row r="1690" spans="1:10" x14ac:dyDescent="0.3">
      <c r="A1690" s="125" t="s">
        <v>53</v>
      </c>
      <c r="B1690" s="124">
        <v>45483</v>
      </c>
      <c r="C1690" s="139" t="s">
        <v>70</v>
      </c>
      <c r="D1690" s="139">
        <v>1160069</v>
      </c>
      <c r="E1690" s="143" t="s">
        <v>640</v>
      </c>
      <c r="F1690" s="143">
        <v>6866</v>
      </c>
      <c r="G1690" s="139" t="s">
        <v>1209</v>
      </c>
      <c r="H1690" s="139" t="s">
        <v>1047</v>
      </c>
      <c r="I1690" s="142" t="s">
        <v>74</v>
      </c>
      <c r="J1690" s="203" t="str">
        <f>+_xlfn.XLOOKUP(Tabla1[[#This Row],[COD. COLABORADOR]],'[1]Reg_PJ_IP (Bruto)'!$A:$A,'[1]Reg_PJ_IP (Bruto)'!$BL:$BL)</f>
        <v>ACREDITADA</v>
      </c>
    </row>
    <row r="1691" spans="1:10" x14ac:dyDescent="0.3">
      <c r="A1691" s="123" t="s">
        <v>53</v>
      </c>
      <c r="B1691" s="124">
        <v>45505</v>
      </c>
      <c r="C1691" s="139" t="s">
        <v>70</v>
      </c>
      <c r="D1691" s="139">
        <v>1160137</v>
      </c>
      <c r="E1691" s="143" t="s">
        <v>683</v>
      </c>
      <c r="F1691" s="143">
        <v>6943</v>
      </c>
      <c r="G1691" s="139" t="s">
        <v>1462</v>
      </c>
      <c r="H1691" s="139" t="s">
        <v>1051</v>
      </c>
      <c r="I1691" s="142" t="s">
        <v>74</v>
      </c>
      <c r="J1691" s="203" t="str">
        <f>+_xlfn.XLOOKUP(Tabla1[[#This Row],[COD. COLABORADOR]],'[1]Reg_PJ_IP (Bruto)'!$A:$A,'[1]Reg_PJ_IP (Bruto)'!$BL:$BL)</f>
        <v>ACREDITADA</v>
      </c>
    </row>
    <row r="1692" spans="1:10" x14ac:dyDescent="0.3">
      <c r="A1692" s="123" t="s">
        <v>53</v>
      </c>
      <c r="B1692" s="124">
        <v>45505</v>
      </c>
      <c r="C1692" s="139" t="s">
        <v>70</v>
      </c>
      <c r="D1692" s="139">
        <v>1160132</v>
      </c>
      <c r="E1692" s="143" t="s">
        <v>663</v>
      </c>
      <c r="F1692" s="143">
        <v>1800</v>
      </c>
      <c r="G1692" s="139" t="s">
        <v>1178</v>
      </c>
      <c r="H1692" s="139" t="s">
        <v>1051</v>
      </c>
      <c r="I1692" s="142" t="s">
        <v>75</v>
      </c>
      <c r="J1692" s="203" t="str">
        <f>+_xlfn.XLOOKUP(Tabla1[[#This Row],[COD. COLABORADOR]],'[1]Reg_PJ_IP (Bruto)'!$A:$A,'[1]Reg_PJ_IP (Bruto)'!$BL:$BL)</f>
        <v>ACREDITADA</v>
      </c>
    </row>
    <row r="1693" spans="1:10" x14ac:dyDescent="0.3">
      <c r="A1693" s="123" t="s">
        <v>53</v>
      </c>
      <c r="B1693" s="126">
        <v>45544</v>
      </c>
      <c r="C1693" s="139" t="s">
        <v>70</v>
      </c>
      <c r="D1693" s="139">
        <v>1160183</v>
      </c>
      <c r="E1693" s="143" t="s">
        <v>660</v>
      </c>
      <c r="F1693" s="139">
        <v>7379</v>
      </c>
      <c r="G1693" s="139" t="s">
        <v>132</v>
      </c>
      <c r="H1693" s="139" t="s">
        <v>1060</v>
      </c>
      <c r="I1693" s="142" t="s">
        <v>75</v>
      </c>
      <c r="J1693" s="203" t="str">
        <f>+_xlfn.XLOOKUP(Tabla1[[#This Row],[COD. COLABORADOR]],'[1]Reg_PJ_IP (Bruto)'!$A:$A,'[1]Reg_PJ_IP (Bruto)'!$BL:$BL)</f>
        <v>ACREDITADA</v>
      </c>
    </row>
    <row r="1694" spans="1:10" x14ac:dyDescent="0.3">
      <c r="A1694" s="123" t="s">
        <v>53</v>
      </c>
      <c r="B1694" s="126">
        <v>45546</v>
      </c>
      <c r="C1694" s="139" t="s">
        <v>70</v>
      </c>
      <c r="D1694" s="139">
        <v>1160071</v>
      </c>
      <c r="E1694" s="139" t="s">
        <v>639</v>
      </c>
      <c r="F1694" s="139">
        <v>6866</v>
      </c>
      <c r="G1694" s="139" t="s">
        <v>1209</v>
      </c>
      <c r="H1694" s="139" t="s">
        <v>1047</v>
      </c>
      <c r="I1694" s="142" t="s">
        <v>74</v>
      </c>
      <c r="J1694" s="203" t="str">
        <f>+_xlfn.XLOOKUP(Tabla1[[#This Row],[COD. COLABORADOR]],'[1]Reg_PJ_IP (Bruto)'!$A:$A,'[1]Reg_PJ_IP (Bruto)'!$BL:$BL)</f>
        <v>ACREDITADA</v>
      </c>
    </row>
    <row r="1695" spans="1:10" x14ac:dyDescent="0.3">
      <c r="A1695" s="125" t="s">
        <v>53</v>
      </c>
      <c r="B1695" s="124">
        <v>45546</v>
      </c>
      <c r="C1695" s="139" t="s">
        <v>70</v>
      </c>
      <c r="D1695" s="139">
        <v>1160185</v>
      </c>
      <c r="E1695" s="143" t="s">
        <v>661</v>
      </c>
      <c r="F1695" s="143">
        <v>7379</v>
      </c>
      <c r="G1695" s="139" t="s">
        <v>132</v>
      </c>
      <c r="H1695" s="139" t="s">
        <v>1060</v>
      </c>
      <c r="I1695" s="142" t="s">
        <v>75</v>
      </c>
      <c r="J1695" s="203" t="str">
        <f>+_xlfn.XLOOKUP(Tabla1[[#This Row],[COD. COLABORADOR]],'[1]Reg_PJ_IP (Bruto)'!$A:$A,'[1]Reg_PJ_IP (Bruto)'!$BL:$BL)</f>
        <v>ACREDITADA</v>
      </c>
    </row>
    <row r="1696" spans="1:10" x14ac:dyDescent="0.3">
      <c r="A1696" s="125" t="s">
        <v>53</v>
      </c>
      <c r="B1696" s="124">
        <v>45546</v>
      </c>
      <c r="C1696" s="139" t="s">
        <v>70</v>
      </c>
      <c r="D1696" s="139">
        <v>1160136</v>
      </c>
      <c r="E1696" s="143" t="s">
        <v>653</v>
      </c>
      <c r="F1696" s="143">
        <v>6570</v>
      </c>
      <c r="G1696" s="139" t="s">
        <v>1445</v>
      </c>
      <c r="H1696" s="139" t="s">
        <v>1052</v>
      </c>
      <c r="I1696" s="142" t="s">
        <v>75</v>
      </c>
      <c r="J1696" s="203" t="str">
        <f>+_xlfn.XLOOKUP(Tabla1[[#This Row],[COD. COLABORADOR]],'[1]Reg_PJ_IP (Bruto)'!$A:$A,'[1]Reg_PJ_IP (Bruto)'!$BL:$BL)</f>
        <v>ACREDITADA</v>
      </c>
    </row>
    <row r="1697" spans="1:10" x14ac:dyDescent="0.3">
      <c r="A1697" s="123" t="s">
        <v>53</v>
      </c>
      <c r="B1697" s="124">
        <v>45569</v>
      </c>
      <c r="C1697" s="139" t="s">
        <v>69</v>
      </c>
      <c r="D1697" s="139">
        <v>1160111</v>
      </c>
      <c r="E1697" s="143" t="s">
        <v>662</v>
      </c>
      <c r="F1697" s="143">
        <v>6902</v>
      </c>
      <c r="G1697" s="139" t="s">
        <v>1431</v>
      </c>
      <c r="H1697" s="139" t="s">
        <v>1047</v>
      </c>
      <c r="I1697" s="142" t="s">
        <v>75</v>
      </c>
      <c r="J1697" s="203" t="str">
        <f>+_xlfn.XLOOKUP(Tabla1[[#This Row],[COD. COLABORADOR]],'[1]Reg_PJ_IP (Bruto)'!$A:$A,'[1]Reg_PJ_IP (Bruto)'!$BL:$BL)</f>
        <v>ACREDITADA</v>
      </c>
    </row>
    <row r="1698" spans="1:10" x14ac:dyDescent="0.3">
      <c r="A1698" s="123" t="s">
        <v>53</v>
      </c>
      <c r="B1698" s="124">
        <v>45569</v>
      </c>
      <c r="C1698" s="139" t="s">
        <v>69</v>
      </c>
      <c r="D1698" s="139">
        <v>1160138</v>
      </c>
      <c r="E1698" s="143" t="s">
        <v>659</v>
      </c>
      <c r="F1698" s="143">
        <v>6943</v>
      </c>
      <c r="G1698" s="139" t="s">
        <v>1462</v>
      </c>
      <c r="H1698" s="139" t="s">
        <v>1051</v>
      </c>
      <c r="I1698" s="142" t="s">
        <v>75</v>
      </c>
      <c r="J1698" s="203" t="str">
        <f>+_xlfn.XLOOKUP(Tabla1[[#This Row],[COD. COLABORADOR]],'[1]Reg_PJ_IP (Bruto)'!$A:$A,'[1]Reg_PJ_IP (Bruto)'!$BL:$BL)</f>
        <v>ACREDITADA</v>
      </c>
    </row>
    <row r="1699" spans="1:10" x14ac:dyDescent="0.3">
      <c r="A1699" s="125" t="s">
        <v>53</v>
      </c>
      <c r="B1699" s="124">
        <v>45582</v>
      </c>
      <c r="C1699" s="139" t="s">
        <v>69</v>
      </c>
      <c r="D1699" s="139">
        <v>1160175</v>
      </c>
      <c r="E1699" s="143" t="s">
        <v>173</v>
      </c>
      <c r="F1699" s="143">
        <v>6943</v>
      </c>
      <c r="G1699" s="139" t="s">
        <v>1462</v>
      </c>
      <c r="H1699" s="139" t="s">
        <v>1060</v>
      </c>
      <c r="I1699" s="142" t="s">
        <v>74</v>
      </c>
      <c r="J1699" s="203" t="str">
        <f>+_xlfn.XLOOKUP(Tabla1[[#This Row],[COD. COLABORADOR]],'[1]Reg_PJ_IP (Bruto)'!$A:$A,'[1]Reg_PJ_IP (Bruto)'!$BL:$BL)</f>
        <v>ACREDITADA</v>
      </c>
    </row>
    <row r="1700" spans="1:10" x14ac:dyDescent="0.3">
      <c r="A1700" s="123" t="s">
        <v>53</v>
      </c>
      <c r="B1700" s="124">
        <v>45582</v>
      </c>
      <c r="C1700" s="139" t="s">
        <v>69</v>
      </c>
      <c r="D1700" s="139">
        <v>1160133</v>
      </c>
      <c r="E1700" s="143" t="s">
        <v>664</v>
      </c>
      <c r="F1700" s="143">
        <v>1800</v>
      </c>
      <c r="G1700" s="139" t="s">
        <v>1178</v>
      </c>
      <c r="H1700" s="139" t="s">
        <v>1051</v>
      </c>
      <c r="I1700" s="142" t="s">
        <v>75</v>
      </c>
      <c r="J1700" s="203" t="str">
        <f>+_xlfn.XLOOKUP(Tabla1[[#This Row],[COD. COLABORADOR]],'[1]Reg_PJ_IP (Bruto)'!$A:$A,'[1]Reg_PJ_IP (Bruto)'!$BL:$BL)</f>
        <v>ACREDITADA</v>
      </c>
    </row>
    <row r="1701" spans="1:10" x14ac:dyDescent="0.3">
      <c r="A1701" s="123" t="s">
        <v>53</v>
      </c>
      <c r="B1701" s="124">
        <v>45603</v>
      </c>
      <c r="C1701" s="139" t="s">
        <v>69</v>
      </c>
      <c r="D1701" s="139">
        <v>1160171</v>
      </c>
      <c r="E1701" s="143" t="s">
        <v>665</v>
      </c>
      <c r="F1701" s="143">
        <v>7350</v>
      </c>
      <c r="G1701" s="139" t="s">
        <v>1213</v>
      </c>
      <c r="H1701" s="139" t="s">
        <v>1060</v>
      </c>
      <c r="I1701" s="142" t="s">
        <v>75</v>
      </c>
      <c r="J1701" s="203" t="str">
        <f>+_xlfn.XLOOKUP(Tabla1[[#This Row],[COD. COLABORADOR]],'[1]Reg_PJ_IP (Bruto)'!$A:$A,'[1]Reg_PJ_IP (Bruto)'!$BL:$BL)</f>
        <v>ACREDITADA</v>
      </c>
    </row>
    <row r="1702" spans="1:10" x14ac:dyDescent="0.3">
      <c r="A1702" s="123" t="s">
        <v>53</v>
      </c>
      <c r="B1702" s="126">
        <v>45603</v>
      </c>
      <c r="C1702" s="139" t="s">
        <v>70</v>
      </c>
      <c r="D1702" s="139">
        <v>1160061</v>
      </c>
      <c r="E1702" s="139" t="s">
        <v>1095</v>
      </c>
      <c r="F1702" s="139">
        <v>1800</v>
      </c>
      <c r="G1702" s="139" t="s">
        <v>1178</v>
      </c>
      <c r="H1702" s="139" t="s">
        <v>1052</v>
      </c>
      <c r="I1702" s="142" t="s">
        <v>75</v>
      </c>
      <c r="J1702" s="203" t="str">
        <f>+_xlfn.XLOOKUP(Tabla1[[#This Row],[COD. COLABORADOR]],'[1]Reg_PJ_IP (Bruto)'!$A:$A,'[1]Reg_PJ_IP (Bruto)'!$BL:$BL)</f>
        <v>ACREDITADA</v>
      </c>
    </row>
    <row r="1703" spans="1:10" x14ac:dyDescent="0.3">
      <c r="A1703" s="123" t="s">
        <v>53</v>
      </c>
      <c r="B1703" s="213">
        <v>45616</v>
      </c>
      <c r="C1703" s="139" t="s">
        <v>70</v>
      </c>
      <c r="D1703" s="139">
        <v>1160156</v>
      </c>
      <c r="E1703" s="143" t="s">
        <v>657</v>
      </c>
      <c r="F1703" s="139">
        <v>8049</v>
      </c>
      <c r="G1703" s="139" t="s">
        <v>1177</v>
      </c>
      <c r="H1703" s="139" t="s">
        <v>1063</v>
      </c>
      <c r="I1703" s="142" t="s">
        <v>74</v>
      </c>
      <c r="J1703" s="203" t="str">
        <f>+_xlfn.XLOOKUP(Tabla1[[#This Row],[COD. COLABORADOR]],'[1]Reg_PJ_IP (Bruto)'!$A:$A,'[1]Reg_PJ_IP (Bruto)'!$BL:$BL)</f>
        <v>ACREDITADA</v>
      </c>
    </row>
    <row r="1704" spans="1:10" x14ac:dyDescent="0.3">
      <c r="A1704" s="123" t="s">
        <v>53</v>
      </c>
      <c r="B1704" s="128">
        <v>45616</v>
      </c>
      <c r="C1704" s="139" t="s">
        <v>70</v>
      </c>
      <c r="D1704" s="139">
        <v>1160191</v>
      </c>
      <c r="E1704" s="143" t="s">
        <v>666</v>
      </c>
      <c r="F1704" s="143">
        <v>7379</v>
      </c>
      <c r="G1704" s="139" t="s">
        <v>132</v>
      </c>
      <c r="H1704" s="139" t="s">
        <v>1060</v>
      </c>
      <c r="I1704" s="142" t="s">
        <v>75</v>
      </c>
      <c r="J1704" s="203" t="str">
        <f>+_xlfn.XLOOKUP(Tabla1[[#This Row],[COD. COLABORADOR]],'[1]Reg_PJ_IP (Bruto)'!$A:$A,'[1]Reg_PJ_IP (Bruto)'!$BL:$BL)</f>
        <v>ACREDITADA</v>
      </c>
    </row>
    <row r="1705" spans="1:10" x14ac:dyDescent="0.3">
      <c r="A1705" s="123" t="s">
        <v>53</v>
      </c>
      <c r="B1705" s="126">
        <v>45616</v>
      </c>
      <c r="C1705" s="139" t="s">
        <v>70</v>
      </c>
      <c r="D1705" s="139">
        <v>1160205</v>
      </c>
      <c r="E1705" s="139" t="s">
        <v>667</v>
      </c>
      <c r="F1705" s="139">
        <v>4250</v>
      </c>
      <c r="G1705" s="139" t="s">
        <v>100</v>
      </c>
      <c r="H1705" s="139" t="s">
        <v>1060</v>
      </c>
      <c r="I1705" s="142" t="s">
        <v>75</v>
      </c>
      <c r="J1705" s="203" t="str">
        <f>+_xlfn.XLOOKUP(Tabla1[[#This Row],[COD. COLABORADOR]],'[1]Reg_PJ_IP (Bruto)'!$A:$A,'[1]Reg_PJ_IP (Bruto)'!$BL:$BL)</f>
        <v>ACREDITADA</v>
      </c>
    </row>
    <row r="1706" spans="1:10" x14ac:dyDescent="0.3">
      <c r="A1706" s="125" t="s">
        <v>53</v>
      </c>
      <c r="B1706" s="128">
        <v>45635</v>
      </c>
      <c r="C1706" s="139" t="s">
        <v>70</v>
      </c>
      <c r="D1706" s="140">
        <v>1160183</v>
      </c>
      <c r="E1706" s="141" t="s">
        <v>660</v>
      </c>
      <c r="F1706" s="141">
        <v>7379</v>
      </c>
      <c r="G1706" s="140" t="s">
        <v>132</v>
      </c>
      <c r="H1706" s="140" t="s">
        <v>1060</v>
      </c>
      <c r="I1706" s="142" t="s">
        <v>74</v>
      </c>
      <c r="J1706" s="203" t="str">
        <f>+_xlfn.XLOOKUP(Tabla1[[#This Row],[COD. COLABORADOR]],'[1]Reg_PJ_IP (Bruto)'!$A:$A,'[1]Reg_PJ_IP (Bruto)'!$BL:$BL)</f>
        <v>ACREDITADA</v>
      </c>
    </row>
    <row r="1707" spans="1:10" x14ac:dyDescent="0.3">
      <c r="A1707" s="123" t="s">
        <v>53</v>
      </c>
      <c r="B1707" s="126">
        <v>45635</v>
      </c>
      <c r="C1707" s="139" t="s">
        <v>67</v>
      </c>
      <c r="D1707" s="139">
        <v>1160135</v>
      </c>
      <c r="E1707" s="139" t="s">
        <v>651</v>
      </c>
      <c r="F1707" s="139">
        <v>6866</v>
      </c>
      <c r="G1707" s="139" t="s">
        <v>1209</v>
      </c>
      <c r="H1707" s="139" t="s">
        <v>1051</v>
      </c>
      <c r="I1707" s="142" t="s">
        <v>75</v>
      </c>
      <c r="J1707" s="203" t="str">
        <f>+_xlfn.XLOOKUP(Tabla1[[#This Row],[COD. COLABORADOR]],'[1]Reg_PJ_IP (Bruto)'!$A:$A,'[1]Reg_PJ_IP (Bruto)'!$BL:$BL)</f>
        <v>ACREDITADA</v>
      </c>
    </row>
    <row r="1708" spans="1:10" x14ac:dyDescent="0.3">
      <c r="A1708" s="214" t="s">
        <v>53</v>
      </c>
      <c r="B1708" s="215">
        <v>45635</v>
      </c>
      <c r="C1708" s="216" t="s">
        <v>67</v>
      </c>
      <c r="D1708" s="216">
        <v>1160193</v>
      </c>
      <c r="E1708" s="217" t="s">
        <v>669</v>
      </c>
      <c r="F1708" s="217">
        <v>2330</v>
      </c>
      <c r="G1708" s="216" t="s">
        <v>191</v>
      </c>
      <c r="H1708" s="139" t="s">
        <v>1060</v>
      </c>
      <c r="I1708" s="218" t="s">
        <v>75</v>
      </c>
      <c r="J1708" s="219" t="str">
        <f>+_xlfn.XLOOKUP(Tabla1[[#This Row],[COD. COLABORADOR]],'[1]Reg_PJ_IP (Bruto)'!$A:$A,'[1]Reg_PJ_IP (Bruto)'!$BL:$BL)</f>
        <v>ACREDITADA</v>
      </c>
    </row>
    <row r="1709" spans="1:10" x14ac:dyDescent="0.3">
      <c r="A1709" s="214" t="s">
        <v>53</v>
      </c>
      <c r="B1709" s="215">
        <v>45635</v>
      </c>
      <c r="C1709" s="216" t="s">
        <v>67</v>
      </c>
      <c r="D1709" s="216">
        <v>1160197</v>
      </c>
      <c r="E1709" s="217" t="s">
        <v>668</v>
      </c>
      <c r="F1709" s="217">
        <v>4250</v>
      </c>
      <c r="G1709" s="216" t="s">
        <v>100</v>
      </c>
      <c r="H1709" s="139" t="s">
        <v>1060</v>
      </c>
      <c r="I1709" s="218" t="s">
        <v>75</v>
      </c>
      <c r="J1709" s="219" t="str">
        <f>+_xlfn.XLOOKUP(Tabla1[[#This Row],[COD. COLABORADOR]],'[1]Reg_PJ_IP (Bruto)'!$A:$A,'[1]Reg_PJ_IP (Bruto)'!$BL:$BL)</f>
        <v>ACREDITADA</v>
      </c>
    </row>
    <row r="1710" spans="1:10" x14ac:dyDescent="0.3">
      <c r="A1710" s="214" t="s">
        <v>53</v>
      </c>
      <c r="B1710" s="215">
        <v>45680</v>
      </c>
      <c r="C1710" s="216" t="s">
        <v>69</v>
      </c>
      <c r="D1710" s="216">
        <v>1160161</v>
      </c>
      <c r="E1710" s="217" t="s">
        <v>862</v>
      </c>
      <c r="F1710" s="217">
        <v>6943</v>
      </c>
      <c r="G1710" s="216" t="s">
        <v>1462</v>
      </c>
      <c r="H1710" s="139" t="s">
        <v>1051</v>
      </c>
      <c r="I1710" s="218" t="s">
        <v>74</v>
      </c>
      <c r="J1710" s="219" t="str">
        <f>+_xlfn.XLOOKUP(Tabla1[[#This Row],[COD. COLABORADOR]],'[1]Reg_PJ_IP (Bruto)'!$A:$A,'[1]Reg_PJ_IP (Bruto)'!$BL:$BL)</f>
        <v>ACREDITADA</v>
      </c>
    </row>
    <row r="1711" spans="1:10" x14ac:dyDescent="0.3">
      <c r="A1711" s="214" t="s">
        <v>53</v>
      </c>
      <c r="B1711" s="215">
        <v>45680</v>
      </c>
      <c r="C1711" s="216" t="s">
        <v>70</v>
      </c>
      <c r="D1711" s="216">
        <v>1160112</v>
      </c>
      <c r="E1711" s="217" t="s">
        <v>646</v>
      </c>
      <c r="F1711" s="217">
        <v>7574</v>
      </c>
      <c r="G1711" s="216" t="s">
        <v>1348</v>
      </c>
      <c r="H1711" s="139" t="s">
        <v>1048</v>
      </c>
      <c r="I1711" s="218" t="s">
        <v>74</v>
      </c>
      <c r="J1711" s="219" t="str">
        <f>+_xlfn.XLOOKUP(Tabla1[[#This Row],[COD. COLABORADOR]],'[1]Reg_PJ_IP (Bruto)'!$A:$A,'[1]Reg_PJ_IP (Bruto)'!$BL:$BL)</f>
        <v>ACREDITADA</v>
      </c>
    </row>
    <row r="1712" spans="1:10" x14ac:dyDescent="0.3">
      <c r="A1712" s="214" t="s">
        <v>53</v>
      </c>
      <c r="B1712" s="215">
        <v>45680</v>
      </c>
      <c r="C1712" s="216" t="s">
        <v>70</v>
      </c>
      <c r="D1712" s="216">
        <v>1160122</v>
      </c>
      <c r="E1712" s="217" t="s">
        <v>658</v>
      </c>
      <c r="F1712" s="220">
        <v>7700</v>
      </c>
      <c r="G1712" s="216" t="s">
        <v>130</v>
      </c>
      <c r="H1712" s="139" t="s">
        <v>1048</v>
      </c>
      <c r="I1712" s="218" t="s">
        <v>75</v>
      </c>
      <c r="J1712" s="219" t="str">
        <f>+_xlfn.XLOOKUP(Tabla1[[#This Row],[COD. COLABORADOR]],'[1]Reg_PJ_IP (Bruto)'!$A:$A,'[1]Reg_PJ_IP (Bruto)'!$BL:$BL)</f>
        <v>ACREDITADA</v>
      </c>
    </row>
    <row r="1713" spans="1:10" x14ac:dyDescent="0.3">
      <c r="A1713" s="214" t="s">
        <v>53</v>
      </c>
      <c r="B1713" s="215">
        <v>45695</v>
      </c>
      <c r="C1713" s="216" t="s">
        <v>69</v>
      </c>
      <c r="D1713" s="216">
        <v>1160144</v>
      </c>
      <c r="E1713" s="217" t="s">
        <v>117</v>
      </c>
      <c r="F1713" s="217">
        <v>7700</v>
      </c>
      <c r="G1713" s="216" t="s">
        <v>130</v>
      </c>
      <c r="H1713" s="139" t="s">
        <v>1048</v>
      </c>
      <c r="I1713" s="218" t="s">
        <v>74</v>
      </c>
      <c r="J1713" s="219" t="str">
        <f>+_xlfn.XLOOKUP(Tabla1[[#This Row],[COD. COLABORADOR]],'[1]Reg_PJ_IP (Bruto)'!$A:$A,'[1]Reg_PJ_IP (Bruto)'!$BL:$BL)</f>
        <v>ACREDITADA</v>
      </c>
    </row>
    <row r="1714" spans="1:10" x14ac:dyDescent="0.3">
      <c r="A1714" s="214" t="s">
        <v>53</v>
      </c>
      <c r="B1714" s="215">
        <v>45695</v>
      </c>
      <c r="C1714" s="216" t="s">
        <v>69</v>
      </c>
      <c r="D1714" s="216">
        <v>1160078</v>
      </c>
      <c r="E1714" s="217" t="s">
        <v>1591</v>
      </c>
      <c r="F1714" s="217">
        <v>6100</v>
      </c>
      <c r="G1714" s="216" t="s">
        <v>1061</v>
      </c>
      <c r="H1714" s="139" t="s">
        <v>1046</v>
      </c>
      <c r="I1714" s="218" t="s">
        <v>74</v>
      </c>
      <c r="J1714" s="219" t="str">
        <f>+_xlfn.XLOOKUP(Tabla1[[#This Row],[COD. COLABORADOR]],'[1]Reg_PJ_IP (Bruto)'!$A:$A,'[1]Reg_PJ_IP (Bruto)'!$BL:$BL)</f>
        <v>ACREDITADA</v>
      </c>
    </row>
    <row r="1715" spans="1:10" x14ac:dyDescent="0.3">
      <c r="A1715" s="214" t="s">
        <v>53</v>
      </c>
      <c r="B1715" s="215">
        <v>45706</v>
      </c>
      <c r="C1715" s="216" t="s">
        <v>69</v>
      </c>
      <c r="D1715" s="216">
        <v>1160167</v>
      </c>
      <c r="E1715" s="217" t="s">
        <v>897</v>
      </c>
      <c r="F1715" s="217">
        <v>4450</v>
      </c>
      <c r="G1715" s="216" t="s">
        <v>297</v>
      </c>
      <c r="H1715" s="139" t="s">
        <v>1060</v>
      </c>
      <c r="I1715" s="218" t="s">
        <v>75</v>
      </c>
      <c r="J1715" s="219" t="str">
        <f>+_xlfn.XLOOKUP(Tabla1[[#This Row],[COD. COLABORADOR]],'[1]Reg_PJ_IP (Bruto)'!$A:$A,'[1]Reg_PJ_IP (Bruto)'!$BL:$BL)</f>
        <v>ACREDITADA</v>
      </c>
    </row>
    <row r="1716" spans="1:10" x14ac:dyDescent="0.3">
      <c r="A1716" s="214" t="s">
        <v>53</v>
      </c>
      <c r="B1716" s="215">
        <v>45717</v>
      </c>
      <c r="C1716" s="216" t="s">
        <v>70</v>
      </c>
      <c r="D1716" s="216">
        <v>1160207</v>
      </c>
      <c r="E1716" s="217" t="s">
        <v>898</v>
      </c>
      <c r="F1716" s="217">
        <v>6100</v>
      </c>
      <c r="G1716" s="216" t="s">
        <v>1061</v>
      </c>
      <c r="H1716" s="139" t="s">
        <v>1060</v>
      </c>
      <c r="I1716" s="218" t="s">
        <v>74</v>
      </c>
      <c r="J1716" s="219" t="str">
        <f>+_xlfn.XLOOKUP(Tabla1[[#This Row],[COD. COLABORADOR]],'[1]Reg_PJ_IP (Bruto)'!$A:$A,'[1]Reg_PJ_IP (Bruto)'!$BL:$BL)</f>
        <v>ACREDITADA</v>
      </c>
    </row>
    <row r="1717" spans="1:10" x14ac:dyDescent="0.3">
      <c r="A1717" s="214" t="s">
        <v>53</v>
      </c>
      <c r="B1717" s="215">
        <v>45717</v>
      </c>
      <c r="C1717" s="216" t="s">
        <v>70</v>
      </c>
      <c r="D1717" s="216">
        <v>1160135</v>
      </c>
      <c r="E1717" s="217" t="s">
        <v>651</v>
      </c>
      <c r="F1717" s="217">
        <v>6866</v>
      </c>
      <c r="G1717" s="216" t="s">
        <v>1209</v>
      </c>
      <c r="H1717" s="139" t="s">
        <v>1051</v>
      </c>
      <c r="I1717" s="218" t="s">
        <v>74</v>
      </c>
      <c r="J1717" s="219" t="str">
        <f>+_xlfn.XLOOKUP(Tabla1[[#This Row],[COD. COLABORADOR]],'[1]Reg_PJ_IP (Bruto)'!$A:$A,'[1]Reg_PJ_IP (Bruto)'!$BL:$BL)</f>
        <v>ACREDITADA</v>
      </c>
    </row>
    <row r="1718" spans="1:10" x14ac:dyDescent="0.3">
      <c r="A1718" s="214" t="s">
        <v>53</v>
      </c>
      <c r="B1718" s="215">
        <v>45728</v>
      </c>
      <c r="C1718" s="216" t="s">
        <v>70</v>
      </c>
      <c r="D1718" s="216">
        <v>1160080</v>
      </c>
      <c r="E1718" s="217" t="s">
        <v>645</v>
      </c>
      <c r="F1718" s="217">
        <v>7574</v>
      </c>
      <c r="G1718" s="216" t="s">
        <v>1348</v>
      </c>
      <c r="H1718" s="139" t="s">
        <v>1044</v>
      </c>
      <c r="I1718" s="218" t="s">
        <v>74</v>
      </c>
      <c r="J1718" s="219" t="str">
        <f>+_xlfn.XLOOKUP(Tabla1[[#This Row],[COD. COLABORADOR]],'[1]Reg_PJ_IP (Bruto)'!$A:$A,'[1]Reg_PJ_IP (Bruto)'!$BL:$BL)</f>
        <v>ACREDITADA</v>
      </c>
    </row>
    <row r="1719" spans="1:10" x14ac:dyDescent="0.3">
      <c r="A1719" s="214" t="s">
        <v>53</v>
      </c>
      <c r="B1719" s="215">
        <v>45728</v>
      </c>
      <c r="C1719" s="216" t="s">
        <v>70</v>
      </c>
      <c r="D1719" s="216">
        <v>1160183</v>
      </c>
      <c r="E1719" s="217" t="s">
        <v>660</v>
      </c>
      <c r="F1719" s="217">
        <v>7379</v>
      </c>
      <c r="G1719" s="216" t="s">
        <v>132</v>
      </c>
      <c r="H1719" s="139" t="s">
        <v>1060</v>
      </c>
      <c r="I1719" s="218" t="s">
        <v>74</v>
      </c>
      <c r="J1719" s="219" t="str">
        <f>+_xlfn.XLOOKUP(Tabla1[[#This Row],[COD. COLABORADOR]],'[1]Reg_PJ_IP (Bruto)'!$A:$A,'[1]Reg_PJ_IP (Bruto)'!$BL:$BL)</f>
        <v>ACREDITADA</v>
      </c>
    </row>
    <row r="1720" spans="1:10" x14ac:dyDescent="0.3">
      <c r="A1720" s="214" t="s">
        <v>53</v>
      </c>
      <c r="B1720" s="215">
        <v>45758</v>
      </c>
      <c r="C1720" s="216" t="s">
        <v>70</v>
      </c>
      <c r="D1720" s="216">
        <v>1160199</v>
      </c>
      <c r="E1720" s="217" t="s">
        <v>922</v>
      </c>
      <c r="F1720" s="217">
        <v>7645</v>
      </c>
      <c r="G1720" s="216" t="s">
        <v>1176</v>
      </c>
      <c r="H1720" s="139" t="s">
        <v>1060</v>
      </c>
      <c r="I1720" s="218" t="s">
        <v>75</v>
      </c>
      <c r="J1720" s="219" t="str">
        <f>+_xlfn.XLOOKUP(Tabla1[[#This Row],[COD. COLABORADOR]],'[1]Reg_PJ_IP (Bruto)'!$A:$A,'[1]Reg_PJ_IP (Bruto)'!$BL:$BL)</f>
        <v>ACREDITADA</v>
      </c>
    </row>
    <row r="1721" spans="1:10" x14ac:dyDescent="0.3">
      <c r="A1721" s="214" t="s">
        <v>53</v>
      </c>
      <c r="B1721" s="215">
        <v>45758</v>
      </c>
      <c r="C1721" s="216" t="s">
        <v>70</v>
      </c>
      <c r="D1721" s="216">
        <v>1160136</v>
      </c>
      <c r="E1721" s="217" t="s">
        <v>653</v>
      </c>
      <c r="F1721" s="217">
        <v>6570</v>
      </c>
      <c r="G1721" s="216" t="s">
        <v>1445</v>
      </c>
      <c r="H1721" s="139" t="s">
        <v>1052</v>
      </c>
      <c r="I1721" s="218" t="s">
        <v>74</v>
      </c>
      <c r="J1721" s="219" t="str">
        <f>+_xlfn.XLOOKUP(Tabla1[[#This Row],[COD. COLABORADOR]],'[1]Reg_PJ_IP (Bruto)'!$A:$A,'[1]Reg_PJ_IP (Bruto)'!$BL:$BL)</f>
        <v>ACREDITADA</v>
      </c>
    </row>
    <row r="1722" spans="1:10" x14ac:dyDescent="0.3">
      <c r="A1722" s="214" t="s">
        <v>53</v>
      </c>
      <c r="B1722" s="215">
        <v>45768</v>
      </c>
      <c r="C1722" s="216" t="s">
        <v>69</v>
      </c>
      <c r="D1722" s="216">
        <v>1160159</v>
      </c>
      <c r="E1722" s="217" t="s">
        <v>923</v>
      </c>
      <c r="F1722" s="217">
        <v>6866</v>
      </c>
      <c r="G1722" s="216" t="s">
        <v>1209</v>
      </c>
      <c r="H1722" s="139" t="s">
        <v>1051</v>
      </c>
      <c r="I1722" s="218" t="s">
        <v>75</v>
      </c>
      <c r="J1722" s="219" t="str">
        <f>+_xlfn.XLOOKUP(Tabla1[[#This Row],[COD. COLABORADOR]],'[1]Reg_PJ_IP (Bruto)'!$A:$A,'[1]Reg_PJ_IP (Bruto)'!$BL:$BL)</f>
        <v>ACREDITADA</v>
      </c>
    </row>
    <row r="1723" spans="1:10" x14ac:dyDescent="0.3">
      <c r="A1723" s="214" t="s">
        <v>53</v>
      </c>
      <c r="B1723" s="215">
        <v>45768</v>
      </c>
      <c r="C1723" s="216" t="s">
        <v>70</v>
      </c>
      <c r="D1723" s="216">
        <v>1160064</v>
      </c>
      <c r="E1723" s="217" t="s">
        <v>641</v>
      </c>
      <c r="F1723" s="217">
        <v>6866</v>
      </c>
      <c r="G1723" s="216" t="s">
        <v>1209</v>
      </c>
      <c r="H1723" s="139" t="s">
        <v>1050</v>
      </c>
      <c r="I1723" s="218" t="s">
        <v>75</v>
      </c>
      <c r="J1723" s="219" t="str">
        <f>+_xlfn.XLOOKUP(Tabla1[[#This Row],[COD. COLABORADOR]],'[1]Reg_PJ_IP (Bruto)'!$A:$A,'[1]Reg_PJ_IP (Bruto)'!$BL:$BL)</f>
        <v>ACREDITADA</v>
      </c>
    </row>
    <row r="1724" spans="1:10" x14ac:dyDescent="0.3">
      <c r="A1724" s="214" t="s">
        <v>53</v>
      </c>
      <c r="B1724" s="215">
        <v>45783</v>
      </c>
      <c r="C1724" s="216" t="s">
        <v>70</v>
      </c>
      <c r="D1724" s="216">
        <v>1160193</v>
      </c>
      <c r="E1724" s="217" t="s">
        <v>669</v>
      </c>
      <c r="F1724" s="217">
        <v>2330</v>
      </c>
      <c r="G1724" s="216" t="s">
        <v>191</v>
      </c>
      <c r="H1724" s="139" t="s">
        <v>1060</v>
      </c>
      <c r="I1724" s="218" t="s">
        <v>75</v>
      </c>
      <c r="J1724" s="219" t="str">
        <f>+_xlfn.XLOOKUP(Tabla1[[#This Row],[COD. COLABORADOR]],'[1]Reg_PJ_IP (Bruto)'!$A:$A,'[1]Reg_PJ_IP (Bruto)'!$BL:$BL)</f>
        <v>ACREDITADA</v>
      </c>
    </row>
    <row r="1725" spans="1:10" x14ac:dyDescent="0.3">
      <c r="A1725" s="214" t="s">
        <v>53</v>
      </c>
      <c r="B1725" s="215">
        <v>45783</v>
      </c>
      <c r="C1725" s="216" t="s">
        <v>70</v>
      </c>
      <c r="D1725" s="216">
        <v>1160177</v>
      </c>
      <c r="E1725" s="220" t="s">
        <v>924</v>
      </c>
      <c r="F1725" s="217">
        <v>7350</v>
      </c>
      <c r="G1725" s="216" t="s">
        <v>1213</v>
      </c>
      <c r="H1725" s="139" t="s">
        <v>1060</v>
      </c>
      <c r="I1725" s="218" t="s">
        <v>75</v>
      </c>
      <c r="J1725" s="219" t="str">
        <f>+_xlfn.XLOOKUP(Tabla1[[#This Row],[COD. COLABORADOR]],'[1]Reg_PJ_IP (Bruto)'!$A:$A,'[1]Reg_PJ_IP (Bruto)'!$BL:$BL)</f>
        <v>ACREDITADA</v>
      </c>
    </row>
    <row r="1726" spans="1:10" x14ac:dyDescent="0.3">
      <c r="A1726" s="214" t="s">
        <v>53</v>
      </c>
      <c r="B1726" s="215">
        <v>45789</v>
      </c>
      <c r="C1726" s="216" t="s">
        <v>70</v>
      </c>
      <c r="D1726" s="216">
        <v>1160061</v>
      </c>
      <c r="E1726" s="217" t="s">
        <v>1095</v>
      </c>
      <c r="F1726" s="217">
        <v>1800</v>
      </c>
      <c r="G1726" s="216" t="s">
        <v>1178</v>
      </c>
      <c r="H1726" s="139" t="s">
        <v>1052</v>
      </c>
      <c r="I1726" s="218" t="s">
        <v>74</v>
      </c>
      <c r="J1726" s="219" t="str">
        <f>+_xlfn.XLOOKUP(Tabla1[[#This Row],[COD. COLABORADOR]],'[1]Reg_PJ_IP (Bruto)'!$A:$A,'[1]Reg_PJ_IP (Bruto)'!$BL:$BL)</f>
        <v>ACREDITADA</v>
      </c>
    </row>
    <row r="1727" spans="1:10" x14ac:dyDescent="0.3">
      <c r="A1727" s="214" t="s">
        <v>53</v>
      </c>
      <c r="B1727" s="215">
        <v>45797</v>
      </c>
      <c r="C1727" s="216" t="s">
        <v>69</v>
      </c>
      <c r="D1727" s="216">
        <v>1160131</v>
      </c>
      <c r="E1727" s="217" t="s">
        <v>925</v>
      </c>
      <c r="F1727" s="220">
        <v>6902</v>
      </c>
      <c r="G1727" s="216" t="s">
        <v>1431</v>
      </c>
      <c r="H1727" s="139" t="s">
        <v>1051</v>
      </c>
      <c r="I1727" s="218" t="s">
        <v>75</v>
      </c>
      <c r="J1727" s="219" t="str">
        <f>+_xlfn.XLOOKUP(Tabla1[[#This Row],[COD. COLABORADOR]],'[1]Reg_PJ_IP (Bruto)'!$A:$A,'[1]Reg_PJ_IP (Bruto)'!$BL:$BL)</f>
        <v>ACREDITADA</v>
      </c>
    </row>
    <row r="1728" spans="1:10" x14ac:dyDescent="0.3">
      <c r="A1728" s="214" t="s">
        <v>53</v>
      </c>
      <c r="B1728" s="215">
        <v>45809</v>
      </c>
      <c r="C1728" s="216" t="s">
        <v>69</v>
      </c>
      <c r="D1728" s="216">
        <v>1160075</v>
      </c>
      <c r="E1728" s="217" t="s">
        <v>1349</v>
      </c>
      <c r="F1728" s="217">
        <v>7574</v>
      </c>
      <c r="G1728" s="216" t="s">
        <v>1348</v>
      </c>
      <c r="H1728" s="139" t="s">
        <v>1044</v>
      </c>
      <c r="I1728" s="218" t="s">
        <v>75</v>
      </c>
      <c r="J1728" s="219" t="str">
        <f>+_xlfn.XLOOKUP(Tabla1[[#This Row],[COD. COLABORADOR]],'[1]Reg_PJ_IP (Bruto)'!$A:$A,'[1]Reg_PJ_IP (Bruto)'!$BL:$BL)</f>
        <v>ACREDITADA</v>
      </c>
    </row>
    <row r="1729" spans="1:10" x14ac:dyDescent="0.3">
      <c r="A1729" s="214" t="s">
        <v>53</v>
      </c>
      <c r="B1729" s="215">
        <v>45809</v>
      </c>
      <c r="C1729" s="216" t="s">
        <v>70</v>
      </c>
      <c r="D1729" s="216">
        <v>1160181</v>
      </c>
      <c r="E1729" s="217" t="s">
        <v>964</v>
      </c>
      <c r="F1729" s="217">
        <v>7379</v>
      </c>
      <c r="G1729" s="216" t="s">
        <v>132</v>
      </c>
      <c r="H1729" s="139" t="s">
        <v>1060</v>
      </c>
      <c r="I1729" s="218" t="s">
        <v>75</v>
      </c>
      <c r="J1729" s="219" t="str">
        <f>+_xlfn.XLOOKUP(Tabla1[[#This Row],[COD. COLABORADOR]],'[1]Reg_PJ_IP (Bruto)'!$A:$A,'[1]Reg_PJ_IP (Bruto)'!$BL:$BL)</f>
        <v>ACREDITADA</v>
      </c>
    </row>
    <row r="1730" spans="1:10" x14ac:dyDescent="0.3">
      <c r="A1730" s="214" t="s">
        <v>53</v>
      </c>
      <c r="B1730" s="215">
        <v>45809</v>
      </c>
      <c r="C1730" s="216" t="s">
        <v>69</v>
      </c>
      <c r="D1730" s="216">
        <v>1160115</v>
      </c>
      <c r="E1730" s="217" t="s">
        <v>172</v>
      </c>
      <c r="F1730" s="217">
        <v>7574</v>
      </c>
      <c r="G1730" s="216" t="s">
        <v>1348</v>
      </c>
      <c r="H1730" s="139" t="s">
        <v>1046</v>
      </c>
      <c r="I1730" s="218" t="s">
        <v>74</v>
      </c>
      <c r="J1730" s="219" t="str">
        <f>+_xlfn.XLOOKUP(Tabla1[[#This Row],[COD. COLABORADOR]],'[1]Reg_PJ_IP (Bruto)'!$A:$A,'[1]Reg_PJ_IP (Bruto)'!$BL:$BL)</f>
        <v>ACREDITADA</v>
      </c>
    </row>
    <row r="1731" spans="1:10" x14ac:dyDescent="0.3">
      <c r="A1731" s="214" t="s">
        <v>53</v>
      </c>
      <c r="B1731" s="215">
        <v>45809</v>
      </c>
      <c r="C1731" s="216" t="s">
        <v>70</v>
      </c>
      <c r="D1731" s="216">
        <v>1160133</v>
      </c>
      <c r="E1731" s="217" t="s">
        <v>664</v>
      </c>
      <c r="F1731" s="217">
        <v>1800</v>
      </c>
      <c r="G1731" s="216" t="s">
        <v>1178</v>
      </c>
      <c r="H1731" s="139" t="s">
        <v>1051</v>
      </c>
      <c r="I1731" s="218" t="s">
        <v>74</v>
      </c>
      <c r="J1731" s="219" t="str">
        <f>+_xlfn.XLOOKUP(Tabla1[[#This Row],[COD. COLABORADOR]],'[1]Reg_PJ_IP (Bruto)'!$A:$A,'[1]Reg_PJ_IP (Bruto)'!$BL:$BL)</f>
        <v>ACREDITADA</v>
      </c>
    </row>
    <row r="1732" spans="1:10" x14ac:dyDescent="0.3">
      <c r="A1732" s="214" t="s">
        <v>53</v>
      </c>
      <c r="B1732" s="215">
        <v>45847</v>
      </c>
      <c r="C1732" s="216" t="s">
        <v>70</v>
      </c>
      <c r="D1732" s="221">
        <v>1160153</v>
      </c>
      <c r="E1732" s="217" t="s">
        <v>985</v>
      </c>
      <c r="F1732" s="220">
        <v>7683</v>
      </c>
      <c r="G1732" s="221" t="s">
        <v>92</v>
      </c>
      <c r="H1732" s="139" t="s">
        <v>1059</v>
      </c>
      <c r="I1732" s="218" t="s">
        <v>876</v>
      </c>
      <c r="J1732" s="219" t="str">
        <f>+_xlfn.XLOOKUP(Tabla1[[#This Row],[COD. COLABORADOR]],'[1]Reg_PJ_IP (Bruto)'!$A:$A,'[1]Reg_PJ_IP (Bruto)'!$BL:$BL)</f>
        <v>ACREDITADA</v>
      </c>
    </row>
    <row r="1733" spans="1:10" x14ac:dyDescent="0.3">
      <c r="A1733" s="214" t="s">
        <v>53</v>
      </c>
      <c r="B1733" s="215">
        <v>45847</v>
      </c>
      <c r="C1733" s="216" t="s">
        <v>70</v>
      </c>
      <c r="D1733" s="221">
        <v>1160160</v>
      </c>
      <c r="E1733" s="217" t="s">
        <v>984</v>
      </c>
      <c r="F1733" s="220">
        <v>6866</v>
      </c>
      <c r="G1733" s="221" t="s">
        <v>1209</v>
      </c>
      <c r="H1733" s="139" t="s">
        <v>1051</v>
      </c>
      <c r="I1733" s="218" t="s">
        <v>74</v>
      </c>
      <c r="J1733" s="219" t="str">
        <f>+_xlfn.XLOOKUP(Tabla1[[#This Row],[COD. COLABORADOR]],'[1]Reg_PJ_IP (Bruto)'!$A:$A,'[1]Reg_PJ_IP (Bruto)'!$BL:$BL)</f>
        <v>ACREDITADA</v>
      </c>
    </row>
    <row r="1734" spans="1:10" x14ac:dyDescent="0.3">
      <c r="A1734" s="214" t="s">
        <v>53</v>
      </c>
      <c r="B1734" s="215">
        <v>45855</v>
      </c>
      <c r="C1734" s="216" t="s">
        <v>70</v>
      </c>
      <c r="D1734" s="221">
        <v>1160071</v>
      </c>
      <c r="E1734" s="217" t="s">
        <v>639</v>
      </c>
      <c r="F1734" s="217">
        <v>6866</v>
      </c>
      <c r="G1734" s="221" t="s">
        <v>1209</v>
      </c>
      <c r="H1734" s="139" t="s">
        <v>1047</v>
      </c>
      <c r="I1734" s="218" t="s">
        <v>75</v>
      </c>
      <c r="J1734" s="219" t="str">
        <f>+_xlfn.XLOOKUP(Tabla1[[#This Row],[COD. COLABORADOR]],'[1]Reg_PJ_IP (Bruto)'!$A:$A,'[1]Reg_PJ_IP (Bruto)'!$BL:$BL)</f>
        <v>ACREDITADA</v>
      </c>
    </row>
    <row r="1735" spans="1:10" x14ac:dyDescent="0.3">
      <c r="A1735" s="214" t="s">
        <v>53</v>
      </c>
      <c r="B1735" s="215">
        <v>45855</v>
      </c>
      <c r="C1735" s="216" t="s">
        <v>70</v>
      </c>
      <c r="D1735" s="221">
        <v>1160195</v>
      </c>
      <c r="E1735" s="217" t="s">
        <v>986</v>
      </c>
      <c r="F1735" s="220">
        <v>4250</v>
      </c>
      <c r="G1735" s="221" t="s">
        <v>100</v>
      </c>
      <c r="H1735" s="139" t="s">
        <v>1060</v>
      </c>
      <c r="I1735" s="218" t="s">
        <v>75</v>
      </c>
      <c r="J1735" s="219" t="str">
        <f>+_xlfn.XLOOKUP(Tabla1[[#This Row],[COD. COLABORADOR]],'[1]Reg_PJ_IP (Bruto)'!$A:$A,'[1]Reg_PJ_IP (Bruto)'!$BL:$BL)</f>
        <v>ACREDITADA</v>
      </c>
    </row>
    <row r="1736" spans="1:10" x14ac:dyDescent="0.3">
      <c r="A1736" s="214" t="s">
        <v>53</v>
      </c>
      <c r="B1736" s="215">
        <v>45870</v>
      </c>
      <c r="C1736" s="216" t="s">
        <v>70</v>
      </c>
      <c r="D1736" s="221">
        <v>1160140</v>
      </c>
      <c r="E1736" s="220" t="s">
        <v>1006</v>
      </c>
      <c r="F1736" s="217">
        <v>4250</v>
      </c>
      <c r="G1736" s="216" t="s">
        <v>100</v>
      </c>
      <c r="H1736" s="139" t="s">
        <v>1051</v>
      </c>
      <c r="I1736" s="218" t="s">
        <v>74</v>
      </c>
      <c r="J1736" s="219" t="str">
        <f>+_xlfn.XLOOKUP(Tabla1[[#This Row],[COD. COLABORADOR]],'[1]Reg_PJ_IP (Bruto)'!$A:$A,'[1]Reg_PJ_IP (Bruto)'!$BL:$BL)</f>
        <v>ACREDITADA</v>
      </c>
    </row>
    <row r="1737" spans="1:10" x14ac:dyDescent="0.3">
      <c r="A1737" s="214" t="s">
        <v>53</v>
      </c>
      <c r="B1737" s="215">
        <v>45876</v>
      </c>
      <c r="C1737" s="216" t="s">
        <v>70</v>
      </c>
      <c r="D1737" s="221">
        <v>1160183</v>
      </c>
      <c r="E1737" s="220" t="s">
        <v>660</v>
      </c>
      <c r="F1737" s="220">
        <v>7379</v>
      </c>
      <c r="G1737" s="221" t="s">
        <v>132</v>
      </c>
      <c r="H1737" s="139" t="s">
        <v>1060</v>
      </c>
      <c r="I1737" s="218" t="s">
        <v>74</v>
      </c>
      <c r="J1737" s="219" t="str">
        <f>+_xlfn.XLOOKUP(Tabla1[[#This Row],[COD. COLABORADOR]],'[1]Reg_PJ_IP (Bruto)'!$A:$A,'[1]Reg_PJ_IP (Bruto)'!$BL:$BL)</f>
        <v>ACREDITADA</v>
      </c>
    </row>
    <row r="1738" spans="1:10" x14ac:dyDescent="0.3">
      <c r="A1738" s="214" t="s">
        <v>53</v>
      </c>
      <c r="B1738" s="215">
        <v>45888</v>
      </c>
      <c r="C1738" s="216" t="s">
        <v>70</v>
      </c>
      <c r="D1738" s="221">
        <v>1160185</v>
      </c>
      <c r="E1738" s="217" t="s">
        <v>661</v>
      </c>
      <c r="F1738" s="220">
        <v>7379</v>
      </c>
      <c r="G1738" s="221" t="s">
        <v>132</v>
      </c>
      <c r="H1738" s="139" t="s">
        <v>1060</v>
      </c>
      <c r="I1738" s="218" t="s">
        <v>75</v>
      </c>
      <c r="J1738" s="219" t="str">
        <f>+_xlfn.XLOOKUP(Tabla1[[#This Row],[COD. COLABORADOR]],'[1]Reg_PJ_IP (Bruto)'!$A:$A,'[1]Reg_PJ_IP (Bruto)'!$BL:$BL)</f>
        <v>ACREDITADA</v>
      </c>
    </row>
    <row r="1739" spans="1:10" x14ac:dyDescent="0.3">
      <c r="A1739" s="214" t="s">
        <v>53</v>
      </c>
      <c r="B1739" s="215">
        <v>45888</v>
      </c>
      <c r="C1739" s="216" t="s">
        <v>70</v>
      </c>
      <c r="D1739" s="221">
        <v>1160080</v>
      </c>
      <c r="E1739" s="220" t="s">
        <v>645</v>
      </c>
      <c r="F1739" s="220">
        <v>7574</v>
      </c>
      <c r="G1739" s="221" t="s">
        <v>1348</v>
      </c>
      <c r="H1739" s="139" t="s">
        <v>1044</v>
      </c>
      <c r="I1739" s="218" t="s">
        <v>74</v>
      </c>
      <c r="J1739" s="219" t="str">
        <f>+_xlfn.XLOOKUP(Tabla1[[#This Row],[COD. COLABORADOR]],'[1]Reg_PJ_IP (Bruto)'!$A:$A,'[1]Reg_PJ_IP (Bruto)'!$BL:$BL)</f>
        <v>ACREDITADA</v>
      </c>
    </row>
    <row r="1740" spans="1:10" x14ac:dyDescent="0.3">
      <c r="A1740" s="214" t="s">
        <v>53</v>
      </c>
      <c r="B1740" s="215">
        <v>45901</v>
      </c>
      <c r="C1740" s="216" t="s">
        <v>69</v>
      </c>
      <c r="D1740" s="221">
        <v>1160139</v>
      </c>
      <c r="E1740" s="220" t="s">
        <v>1018</v>
      </c>
      <c r="F1740" s="220">
        <v>6866</v>
      </c>
      <c r="G1740" s="221" t="s">
        <v>1209</v>
      </c>
      <c r="H1740" s="139" t="s">
        <v>1051</v>
      </c>
      <c r="I1740" s="218" t="s">
        <v>75</v>
      </c>
      <c r="J1740" s="219" t="str">
        <f>+_xlfn.XLOOKUP(Tabla1[[#This Row],[COD. COLABORADOR]],'[1]Reg_PJ_IP (Bruto)'!$A:$A,'[1]Reg_PJ_IP (Bruto)'!$BL:$BL)</f>
        <v>ACREDITADA</v>
      </c>
    </row>
    <row r="1741" spans="1:10" x14ac:dyDescent="0.3">
      <c r="A1741" s="214" t="s">
        <v>53</v>
      </c>
      <c r="B1741" s="215">
        <v>45901</v>
      </c>
      <c r="C1741" s="216" t="s">
        <v>70</v>
      </c>
      <c r="D1741" s="221">
        <v>1160135</v>
      </c>
      <c r="E1741" s="220" t="s">
        <v>651</v>
      </c>
      <c r="F1741" s="220">
        <v>6866</v>
      </c>
      <c r="G1741" s="221" t="s">
        <v>1209</v>
      </c>
      <c r="H1741" s="139" t="s">
        <v>1051</v>
      </c>
      <c r="I1741" s="218" t="s">
        <v>74</v>
      </c>
      <c r="J1741" s="219" t="str">
        <f>+_xlfn.XLOOKUP(Tabla1[[#This Row],[COD. COLABORADOR]],'[1]Reg_PJ_IP (Bruto)'!$A:$A,'[1]Reg_PJ_IP (Bruto)'!$BL:$BL)</f>
        <v>ACREDITADA</v>
      </c>
    </row>
    <row r="1742" spans="1:10" x14ac:dyDescent="0.3">
      <c r="A1742" s="214" t="s">
        <v>53</v>
      </c>
      <c r="B1742" s="215">
        <v>45923</v>
      </c>
      <c r="C1742" s="216" t="s">
        <v>70</v>
      </c>
      <c r="D1742" s="221">
        <v>1160133</v>
      </c>
      <c r="E1742" s="217" t="s">
        <v>664</v>
      </c>
      <c r="F1742" s="220">
        <v>1800</v>
      </c>
      <c r="G1742" s="221" t="s">
        <v>1178</v>
      </c>
      <c r="H1742" s="139" t="s">
        <v>1051</v>
      </c>
      <c r="I1742" s="218" t="s">
        <v>75</v>
      </c>
      <c r="J1742" s="219" t="str">
        <f>+_xlfn.XLOOKUP(Tabla1[[#This Row],[COD. COLABORADOR]],'[1]Reg_PJ_IP (Bruto)'!$A:$A,'[1]Reg_PJ_IP (Bruto)'!$BL:$BL)</f>
        <v>ACREDITADA</v>
      </c>
    </row>
    <row r="1743" spans="1:10" x14ac:dyDescent="0.3">
      <c r="A1743" s="214" t="s">
        <v>53</v>
      </c>
      <c r="B1743" s="215">
        <v>45931</v>
      </c>
      <c r="C1743" s="216" t="s">
        <v>70</v>
      </c>
      <c r="D1743" s="216">
        <v>1160110</v>
      </c>
      <c r="E1743" s="217" t="s">
        <v>1022</v>
      </c>
      <c r="F1743" s="217">
        <v>6866</v>
      </c>
      <c r="G1743" s="216" t="s">
        <v>1209</v>
      </c>
      <c r="H1743" s="139" t="s">
        <v>1047</v>
      </c>
      <c r="I1743" s="218" t="s">
        <v>75</v>
      </c>
      <c r="J1743" s="219" t="str">
        <f>+_xlfn.XLOOKUP(Tabla1[[#This Row],[COD. COLABORADOR]],'[1]Reg_PJ_IP (Bruto)'!$A:$A,'[1]Reg_PJ_IP (Bruto)'!$BL:$BL)</f>
        <v>ACREDITADA</v>
      </c>
    </row>
    <row r="1744" spans="1:10" x14ac:dyDescent="0.3">
      <c r="A1744" s="214" t="s">
        <v>53</v>
      </c>
      <c r="B1744" s="215">
        <v>45931</v>
      </c>
      <c r="C1744" s="216" t="s">
        <v>70</v>
      </c>
      <c r="D1744" s="216">
        <v>1160111</v>
      </c>
      <c r="E1744" s="217" t="s">
        <v>662</v>
      </c>
      <c r="F1744" s="217">
        <v>6902</v>
      </c>
      <c r="G1744" s="216" t="s">
        <v>1431</v>
      </c>
      <c r="H1744" s="139" t="s">
        <v>1047</v>
      </c>
      <c r="I1744" s="218" t="s">
        <v>75</v>
      </c>
      <c r="J1744" s="219" t="str">
        <f>+_xlfn.XLOOKUP(Tabla1[[#This Row],[COD. COLABORADOR]],'[1]Reg_PJ_IP (Bruto)'!$A:$A,'[1]Reg_PJ_IP (Bruto)'!$BL:$BL)</f>
        <v>ACREDITADA</v>
      </c>
    </row>
    <row r="1745" spans="1:10" x14ac:dyDescent="0.3">
      <c r="A1745" s="214" t="s">
        <v>53</v>
      </c>
      <c r="B1745" s="215">
        <v>45937</v>
      </c>
      <c r="C1745" s="216" t="s">
        <v>69</v>
      </c>
      <c r="D1745" s="216">
        <v>1160205</v>
      </c>
      <c r="E1745" s="217" t="s">
        <v>667</v>
      </c>
      <c r="F1745" s="217">
        <v>4250</v>
      </c>
      <c r="G1745" s="216" t="s">
        <v>100</v>
      </c>
      <c r="H1745" s="139" t="s">
        <v>1060</v>
      </c>
      <c r="I1745" s="218" t="s">
        <v>75</v>
      </c>
      <c r="J1745" s="219" t="str">
        <f>+_xlfn.XLOOKUP(Tabla1[[#This Row],[COD. COLABORADOR]],'[1]Reg_PJ_IP (Bruto)'!$A:$A,'[1]Reg_PJ_IP (Bruto)'!$BL:$BL)</f>
        <v>ACREDITADA</v>
      </c>
    </row>
    <row r="1746" spans="1:10" x14ac:dyDescent="0.3">
      <c r="A1746" s="214" t="s">
        <v>53</v>
      </c>
      <c r="B1746" s="215">
        <v>45937</v>
      </c>
      <c r="C1746" s="216" t="s">
        <v>69</v>
      </c>
      <c r="D1746" s="216">
        <v>1160150</v>
      </c>
      <c r="E1746" s="217" t="s">
        <v>654</v>
      </c>
      <c r="F1746" s="217">
        <v>7726</v>
      </c>
      <c r="G1746" s="216" t="s">
        <v>87</v>
      </c>
      <c r="H1746" s="139" t="s">
        <v>1059</v>
      </c>
      <c r="I1746" s="218" t="s">
        <v>75</v>
      </c>
      <c r="J1746" s="219" t="str">
        <f>+_xlfn.XLOOKUP(Tabla1[[#This Row],[COD. COLABORADOR]],'[1]Reg_PJ_IP (Bruto)'!$A:$A,'[1]Reg_PJ_IP (Bruto)'!$BL:$BL)</f>
        <v>ACREDITADA</v>
      </c>
    </row>
    <row r="1747" spans="1:10" x14ac:dyDescent="0.3">
      <c r="A1747" s="214" t="s">
        <v>53</v>
      </c>
      <c r="B1747" s="215">
        <v>45962</v>
      </c>
      <c r="C1747" s="216" t="s">
        <v>69</v>
      </c>
      <c r="D1747" s="216">
        <v>1160201</v>
      </c>
      <c r="E1747" s="217" t="s">
        <v>1081</v>
      </c>
      <c r="F1747" s="217">
        <v>4250</v>
      </c>
      <c r="G1747" s="216" t="s">
        <v>100</v>
      </c>
      <c r="H1747" s="139" t="s">
        <v>1060</v>
      </c>
      <c r="I1747" s="218" t="s">
        <v>74</v>
      </c>
      <c r="J1747" s="219" t="str">
        <f>+_xlfn.XLOOKUP(Tabla1[[#This Row],[COD. COLABORADOR]],'[1]Reg_PJ_IP (Bruto)'!$A:$A,'[1]Reg_PJ_IP (Bruto)'!$BL:$BL)</f>
        <v>ACREDITADA</v>
      </c>
    </row>
    <row r="1748" spans="1:10" x14ac:dyDescent="0.3">
      <c r="A1748" s="214" t="s">
        <v>53</v>
      </c>
      <c r="B1748" s="215">
        <v>45965</v>
      </c>
      <c r="C1748" s="216" t="s">
        <v>69</v>
      </c>
      <c r="D1748" s="216">
        <v>1160101</v>
      </c>
      <c r="E1748" s="217" t="s">
        <v>252</v>
      </c>
      <c r="F1748" s="217">
        <v>7574</v>
      </c>
      <c r="G1748" s="216" t="s">
        <v>1348</v>
      </c>
      <c r="H1748" s="139" t="s">
        <v>1046</v>
      </c>
      <c r="I1748" s="218" t="s">
        <v>75</v>
      </c>
      <c r="J1748" s="219" t="str">
        <f>+_xlfn.XLOOKUP(Tabla1[[#This Row],[COD. COLABORADOR]],'[1]Reg_PJ_IP (Bruto)'!$A:$A,'[1]Reg_PJ_IP (Bruto)'!$BL:$BL)</f>
        <v>ACREDITADA</v>
      </c>
    </row>
    <row r="1749" spans="1:10" x14ac:dyDescent="0.3">
      <c r="A1749" s="214" t="s">
        <v>53</v>
      </c>
      <c r="B1749" s="215">
        <v>45965</v>
      </c>
      <c r="C1749" s="216" t="s">
        <v>69</v>
      </c>
      <c r="D1749" s="216">
        <v>1160112</v>
      </c>
      <c r="E1749" s="217" t="s">
        <v>646</v>
      </c>
      <c r="F1749" s="217">
        <v>7574</v>
      </c>
      <c r="G1749" s="216" t="s">
        <v>1348</v>
      </c>
      <c r="H1749" s="139" t="s">
        <v>1048</v>
      </c>
      <c r="I1749" s="218" t="s">
        <v>74</v>
      </c>
      <c r="J1749" s="219" t="str">
        <f>+_xlfn.XLOOKUP(Tabla1[[#This Row],[COD. COLABORADOR]],'[1]Reg_PJ_IP (Bruto)'!$A:$A,'[1]Reg_PJ_IP (Bruto)'!$BL:$BL)</f>
        <v>ACREDITADA</v>
      </c>
    </row>
    <row r="1750" spans="1:10" x14ac:dyDescent="0.3">
      <c r="A1750" s="214" t="s">
        <v>53</v>
      </c>
      <c r="B1750" s="215">
        <v>45973</v>
      </c>
      <c r="C1750" s="216" t="s">
        <v>69</v>
      </c>
      <c r="D1750" s="216">
        <v>1160110</v>
      </c>
      <c r="E1750" s="217" t="s">
        <v>1022</v>
      </c>
      <c r="F1750" s="217">
        <v>6866</v>
      </c>
      <c r="G1750" s="216" t="s">
        <v>1209</v>
      </c>
      <c r="H1750" s="139" t="s">
        <v>1047</v>
      </c>
      <c r="I1750" s="218" t="s">
        <v>75</v>
      </c>
      <c r="J1750" s="219" t="str">
        <f>+_xlfn.XLOOKUP(Tabla1[[#This Row],[COD. COLABORADOR]],'[1]Reg_PJ_IP (Bruto)'!$A:$A,'[1]Reg_PJ_IP (Bruto)'!$BL:$BL)</f>
        <v>ACREDITADA</v>
      </c>
    </row>
    <row r="1751" spans="1:10" x14ac:dyDescent="0.3">
      <c r="A1751" s="214" t="s">
        <v>53</v>
      </c>
      <c r="B1751" s="215">
        <v>45994</v>
      </c>
      <c r="C1751" s="216" t="s">
        <v>67</v>
      </c>
      <c r="D1751" s="216">
        <v>1160153</v>
      </c>
      <c r="E1751" s="217" t="s">
        <v>985</v>
      </c>
      <c r="F1751" s="217">
        <v>7683</v>
      </c>
      <c r="G1751" s="216" t="s">
        <v>92</v>
      </c>
      <c r="H1751" s="139" t="s">
        <v>1059</v>
      </c>
      <c r="I1751" s="218" t="s">
        <v>75</v>
      </c>
      <c r="J1751" s="219" t="str">
        <f>+_xlfn.XLOOKUP(Tabla1[[#This Row],[COD. COLABORADOR]],'[1]Reg_PJ_IP (Bruto)'!$A:$A,'[1]Reg_PJ_IP (Bruto)'!$BL:$BL)</f>
        <v>ACREDITADA</v>
      </c>
    </row>
    <row r="1752" spans="1:10" x14ac:dyDescent="0.3">
      <c r="A1752" s="214" t="s">
        <v>53</v>
      </c>
      <c r="B1752" s="215">
        <v>45994</v>
      </c>
      <c r="C1752" s="216" t="s">
        <v>69</v>
      </c>
      <c r="D1752" s="216">
        <v>1160199</v>
      </c>
      <c r="E1752" s="217" t="s">
        <v>922</v>
      </c>
      <c r="F1752" s="217">
        <v>7645</v>
      </c>
      <c r="G1752" s="216" t="s">
        <v>1176</v>
      </c>
      <c r="H1752" s="139" t="s">
        <v>1060</v>
      </c>
      <c r="I1752" s="218" t="s">
        <v>74</v>
      </c>
      <c r="J1752" s="219" t="str">
        <f>+_xlfn.XLOOKUP(Tabla1[[#This Row],[COD. COLABORADOR]],'[1]Reg_PJ_IP (Bruto)'!$A:$A,'[1]Reg_PJ_IP (Bruto)'!$BL:$BL)</f>
        <v>ACREDITADA</v>
      </c>
    </row>
    <row r="1753" spans="1:10" x14ac:dyDescent="0.3">
      <c r="A1753" s="214" t="s">
        <v>53</v>
      </c>
      <c r="B1753" s="215">
        <v>45994</v>
      </c>
      <c r="C1753" s="216" t="s">
        <v>67</v>
      </c>
      <c r="D1753" s="216">
        <v>1160191</v>
      </c>
      <c r="E1753" s="217" t="s">
        <v>666</v>
      </c>
      <c r="F1753" s="217">
        <v>7379</v>
      </c>
      <c r="G1753" s="216" t="s">
        <v>132</v>
      </c>
      <c r="H1753" s="139" t="s">
        <v>1060</v>
      </c>
      <c r="I1753" s="218" t="s">
        <v>75</v>
      </c>
      <c r="J1753" s="219" t="str">
        <f>+_xlfn.XLOOKUP(Tabla1[[#This Row],[COD. COLABORADOR]],'[1]Reg_PJ_IP (Bruto)'!$A:$A,'[1]Reg_PJ_IP (Bruto)'!$BL:$BL)</f>
        <v>ACREDITADA</v>
      </c>
    </row>
    <row r="1754" spans="1:10" x14ac:dyDescent="0.3">
      <c r="A1754" s="214" t="s">
        <v>53</v>
      </c>
      <c r="B1754" s="215">
        <v>46008</v>
      </c>
      <c r="C1754" s="216" t="s">
        <v>67</v>
      </c>
      <c r="D1754" s="216">
        <v>1160069</v>
      </c>
      <c r="E1754" s="217" t="s">
        <v>640</v>
      </c>
      <c r="F1754" s="217">
        <v>6866</v>
      </c>
      <c r="G1754" s="216" t="s">
        <v>1209</v>
      </c>
      <c r="H1754" s="139" t="s">
        <v>1047</v>
      </c>
      <c r="I1754" s="218" t="s">
        <v>75</v>
      </c>
      <c r="J1754" s="219" t="str">
        <f>+_xlfn.XLOOKUP(Tabla1[[#This Row],[COD. COLABORADOR]],'[1]Reg_PJ_IP (Bruto)'!$A:$A,'[1]Reg_PJ_IP (Bruto)'!$BL:$BL)</f>
        <v>ACREDITADA</v>
      </c>
    </row>
    <row r="1755" spans="1:10" x14ac:dyDescent="0.3">
      <c r="A1755" s="214" t="s">
        <v>53</v>
      </c>
      <c r="B1755" s="215">
        <v>46028</v>
      </c>
      <c r="C1755" s="216" t="s">
        <v>67</v>
      </c>
      <c r="D1755" s="216">
        <v>1160137</v>
      </c>
      <c r="E1755" s="217" t="s">
        <v>683</v>
      </c>
      <c r="F1755" s="217">
        <v>6943</v>
      </c>
      <c r="G1755" s="216" t="s">
        <v>1462</v>
      </c>
      <c r="H1755" s="139" t="s">
        <v>1051</v>
      </c>
      <c r="I1755" s="218" t="s">
        <v>75</v>
      </c>
      <c r="J1755" s="219" t="str">
        <f>+_xlfn.XLOOKUP(Tabla1[[#This Row],[COD. COLABORADOR]],'[1]Reg_PJ_IP (Bruto)'!$A:$A,'[1]Reg_PJ_IP (Bruto)'!$BL:$BL)</f>
        <v>ACREDITADA</v>
      </c>
    </row>
    <row r="1756" spans="1:10" x14ac:dyDescent="0.3">
      <c r="A1756" s="214" t="s">
        <v>53</v>
      </c>
      <c r="B1756" s="215">
        <v>46028</v>
      </c>
      <c r="C1756" s="216" t="s">
        <v>67</v>
      </c>
      <c r="D1756" s="216">
        <v>1160173</v>
      </c>
      <c r="E1756" s="217" t="s">
        <v>1094</v>
      </c>
      <c r="F1756" s="217">
        <v>6943</v>
      </c>
      <c r="G1756" s="216" t="s">
        <v>1462</v>
      </c>
      <c r="H1756" s="139" t="s">
        <v>1060</v>
      </c>
      <c r="I1756" s="218" t="s">
        <v>75</v>
      </c>
      <c r="J1756" s="219" t="str">
        <f>+_xlfn.XLOOKUP(Tabla1[[#This Row],[COD. COLABORADOR]],'[1]Reg_PJ_IP (Bruto)'!$A:$A,'[1]Reg_PJ_IP (Bruto)'!$BL:$BL)</f>
        <v>ACREDITADA</v>
      </c>
    </row>
    <row r="1757" spans="1:10" x14ac:dyDescent="0.3">
      <c r="A1757" s="214" t="s">
        <v>53</v>
      </c>
      <c r="B1757" s="215">
        <v>46035</v>
      </c>
      <c r="C1757" s="216" t="s">
        <v>70</v>
      </c>
      <c r="D1757" s="216">
        <v>1160177</v>
      </c>
      <c r="E1757" s="217" t="s">
        <v>924</v>
      </c>
      <c r="F1757" s="217">
        <v>7350</v>
      </c>
      <c r="G1757" s="216" t="s">
        <v>1213</v>
      </c>
      <c r="H1757" s="139" t="s">
        <v>1060</v>
      </c>
      <c r="I1757" s="218" t="s">
        <v>74</v>
      </c>
      <c r="J1757" s="219" t="str">
        <f>+_xlfn.XLOOKUP(Tabla1[[#This Row],[COD. COLABORADOR]],'[1]Reg_PJ_IP (Bruto)'!$A:$A,'[1]Reg_PJ_IP (Bruto)'!$BL:$BL)</f>
        <v>ACREDITADA</v>
      </c>
    </row>
    <row r="1758" spans="1:10" x14ac:dyDescent="0.3">
      <c r="A1758" s="214" t="s">
        <v>53</v>
      </c>
      <c r="B1758" s="215">
        <v>46035</v>
      </c>
      <c r="C1758" s="216" t="s">
        <v>67</v>
      </c>
      <c r="D1758" s="221">
        <v>1160203</v>
      </c>
      <c r="E1758" s="220" t="s">
        <v>1112</v>
      </c>
      <c r="F1758" s="220">
        <v>4250</v>
      </c>
      <c r="G1758" s="221" t="s">
        <v>100</v>
      </c>
      <c r="H1758" s="140" t="s">
        <v>1060</v>
      </c>
      <c r="I1758" s="218" t="s">
        <v>75</v>
      </c>
      <c r="J1758" s="219" t="str">
        <f>+_xlfn.XLOOKUP(Tabla1[[#This Row],[COD. COLABORADOR]],'[1]Reg_PJ_IP (Bruto)'!$A:$A,'[1]Reg_PJ_IP (Bruto)'!$BL:$BL)</f>
        <v>ACREDITADA</v>
      </c>
    </row>
    <row r="1759" spans="1:10" x14ac:dyDescent="0.3">
      <c r="A1759" s="214" t="s">
        <v>53</v>
      </c>
      <c r="B1759" s="215">
        <v>46042</v>
      </c>
      <c r="C1759" s="216" t="s">
        <v>70</v>
      </c>
      <c r="D1759" s="216">
        <v>1160112</v>
      </c>
      <c r="E1759" s="217" t="s">
        <v>646</v>
      </c>
      <c r="F1759" s="217">
        <v>7574</v>
      </c>
      <c r="G1759" s="216" t="s">
        <v>1348</v>
      </c>
      <c r="H1759" s="139" t="s">
        <v>1048</v>
      </c>
      <c r="I1759" s="218" t="s">
        <v>74</v>
      </c>
      <c r="J1759" s="219" t="str">
        <f>+_xlfn.XLOOKUP(Tabla1[[#This Row],[COD. COLABORADOR]],'[1]Reg_PJ_IP (Bruto)'!$A:$A,'[1]Reg_PJ_IP (Bruto)'!$BL:$BL)</f>
        <v>ACREDITADA</v>
      </c>
    </row>
    <row r="1760" spans="1:10" x14ac:dyDescent="0.3">
      <c r="A1760" s="214" t="s">
        <v>53</v>
      </c>
      <c r="B1760" s="215">
        <v>46042</v>
      </c>
      <c r="C1760" s="216" t="s">
        <v>70</v>
      </c>
      <c r="D1760" s="216">
        <v>1160246</v>
      </c>
      <c r="E1760" s="217" t="s">
        <v>1095</v>
      </c>
      <c r="F1760" s="217">
        <v>1800</v>
      </c>
      <c r="G1760" s="216" t="s">
        <v>1178</v>
      </c>
      <c r="H1760" s="139" t="s">
        <v>1052</v>
      </c>
      <c r="I1760" s="218" t="s">
        <v>74</v>
      </c>
      <c r="J1760" s="219" t="str">
        <f>+_xlfn.XLOOKUP(Tabla1[[#This Row],[COD. COLABORADOR]],'[1]Reg_PJ_IP (Bruto)'!$A:$A,'[1]Reg_PJ_IP (Bruto)'!$BL:$BL)</f>
        <v>ACREDITADA</v>
      </c>
    </row>
    <row r="1761" spans="1:10" x14ac:dyDescent="0.3">
      <c r="A1761" s="214" t="s">
        <v>53</v>
      </c>
      <c r="B1761" s="215">
        <v>46054</v>
      </c>
      <c r="C1761" s="216" t="s">
        <v>70</v>
      </c>
      <c r="D1761" s="221">
        <v>1160201</v>
      </c>
      <c r="E1761" s="217" t="s">
        <v>1081</v>
      </c>
      <c r="F1761" s="220">
        <v>4250</v>
      </c>
      <c r="G1761" s="221" t="s">
        <v>100</v>
      </c>
      <c r="H1761" s="139" t="s">
        <v>1060</v>
      </c>
      <c r="I1761" s="218" t="s">
        <v>74</v>
      </c>
      <c r="J1761" s="219" t="str">
        <f>+_xlfn.XLOOKUP(Tabla1[[#This Row],[COD. COLABORADOR]],'[1]Reg_PJ_IP (Bruto)'!$A:$A,'[1]Reg_PJ_IP (Bruto)'!$BL:$BL)</f>
        <v>ACREDITADA</v>
      </c>
    </row>
    <row r="1762" spans="1:10" x14ac:dyDescent="0.3">
      <c r="A1762" s="214" t="s">
        <v>53</v>
      </c>
      <c r="B1762" s="215">
        <v>46055</v>
      </c>
      <c r="C1762" s="216" t="s">
        <v>70</v>
      </c>
      <c r="D1762" s="221">
        <v>1160244</v>
      </c>
      <c r="E1762" s="217" t="s">
        <v>638</v>
      </c>
      <c r="F1762" s="220">
        <v>6902</v>
      </c>
      <c r="G1762" s="221" t="s">
        <v>1431</v>
      </c>
      <c r="H1762" s="139" t="s">
        <v>1051</v>
      </c>
      <c r="I1762" s="218" t="s">
        <v>74</v>
      </c>
      <c r="J1762" s="219" t="str">
        <f>+_xlfn.XLOOKUP(Tabla1[[#This Row],[COD. COLABORADOR]],'[1]Reg_PJ_IP (Bruto)'!$A:$A,'[1]Reg_PJ_IP (Bruto)'!$BL:$BL)</f>
        <v>ACREDITADA</v>
      </c>
    </row>
    <row r="1763" spans="1:10" x14ac:dyDescent="0.3">
      <c r="A1763" s="214" t="s">
        <v>53</v>
      </c>
      <c r="B1763" s="215">
        <v>46092</v>
      </c>
      <c r="C1763" s="216" t="s">
        <v>70</v>
      </c>
      <c r="D1763" s="216">
        <v>1160241</v>
      </c>
      <c r="E1763" s="217" t="s">
        <v>664</v>
      </c>
      <c r="F1763" s="217">
        <v>1800</v>
      </c>
      <c r="G1763" s="216" t="s">
        <v>1178</v>
      </c>
      <c r="H1763" s="139" t="s">
        <v>1051</v>
      </c>
      <c r="I1763" s="218" t="s">
        <v>74</v>
      </c>
      <c r="J1763" s="219" t="str">
        <f>+_xlfn.XLOOKUP(Tabla1[[#This Row],[COD. COLABORADOR]],'[1]Reg_PJ_IP (Bruto)'!$A:$A,'[1]Reg_PJ_IP (Bruto)'!$BL:$BL)</f>
        <v>ACREDITADA</v>
      </c>
    </row>
    <row r="1764" spans="1:10" x14ac:dyDescent="0.3">
      <c r="A1764" s="214" t="s">
        <v>53</v>
      </c>
      <c r="B1764" s="215">
        <v>46092</v>
      </c>
      <c r="C1764" s="216" t="s">
        <v>70</v>
      </c>
      <c r="D1764" s="216">
        <v>1160115</v>
      </c>
      <c r="E1764" s="217" t="s">
        <v>172</v>
      </c>
      <c r="F1764" s="217">
        <v>7574</v>
      </c>
      <c r="G1764" s="216" t="s">
        <v>1348</v>
      </c>
      <c r="H1764" s="139" t="s">
        <v>1046</v>
      </c>
      <c r="I1764" s="218" t="s">
        <v>74</v>
      </c>
      <c r="J1764" s="219" t="str">
        <f>+_xlfn.XLOOKUP(Tabla1[[#This Row],[COD. COLABORADOR]],'[1]Reg_PJ_IP (Bruto)'!$A:$A,'[1]Reg_PJ_IP (Bruto)'!$BL:$BL)</f>
        <v>ACREDITADA</v>
      </c>
    </row>
    <row r="1765" spans="1:10" x14ac:dyDescent="0.3">
      <c r="A1765" s="214" t="s">
        <v>53</v>
      </c>
      <c r="B1765" s="215">
        <v>46105</v>
      </c>
      <c r="C1765" s="216" t="s">
        <v>67</v>
      </c>
      <c r="D1765" s="216">
        <v>1160064</v>
      </c>
      <c r="E1765" s="217" t="s">
        <v>641</v>
      </c>
      <c r="F1765" s="217">
        <v>6866</v>
      </c>
      <c r="G1765" s="216" t="s">
        <v>1209</v>
      </c>
      <c r="H1765" s="139" t="s">
        <v>1050</v>
      </c>
      <c r="I1765" s="218" t="s">
        <v>75</v>
      </c>
      <c r="J1765" s="219" t="str">
        <f>+_xlfn.XLOOKUP(Tabla1[[#This Row],[COD. COLABORADOR]],'[1]Reg_PJ_IP (Bruto)'!$A:$A,'[1]Reg_PJ_IP (Bruto)'!$BL:$BL)</f>
        <v>ACREDITADA</v>
      </c>
    </row>
    <row r="1766" spans="1:10" x14ac:dyDescent="0.3">
      <c r="A1766" s="214" t="s">
        <v>53</v>
      </c>
      <c r="B1766" s="215">
        <v>46105</v>
      </c>
      <c r="C1766" s="216" t="s">
        <v>70</v>
      </c>
      <c r="D1766" s="216">
        <v>1160248</v>
      </c>
      <c r="E1766" s="217" t="s">
        <v>1135</v>
      </c>
      <c r="F1766" s="217">
        <v>6902</v>
      </c>
      <c r="G1766" s="216" t="s">
        <v>1431</v>
      </c>
      <c r="H1766" s="139" t="s">
        <v>1047</v>
      </c>
      <c r="I1766" s="218" t="s">
        <v>74</v>
      </c>
      <c r="J1766" s="219" t="str">
        <f>+_xlfn.XLOOKUP(Tabla1[[#This Row],[COD. COLABORADOR]],'[1]Reg_PJ_IP (Bruto)'!$A:$A,'[1]Reg_PJ_IP (Bruto)'!$BL:$BL)</f>
        <v>ACREDITADA</v>
      </c>
    </row>
    <row r="1767" spans="1:10" x14ac:dyDescent="0.3">
      <c r="A1767" s="214" t="s">
        <v>53</v>
      </c>
      <c r="B1767" s="215">
        <v>46121</v>
      </c>
      <c r="C1767" s="216" t="s">
        <v>69</v>
      </c>
      <c r="D1767" s="216">
        <v>1160078</v>
      </c>
      <c r="E1767" s="217" t="s">
        <v>1591</v>
      </c>
      <c r="F1767" s="217">
        <v>6100</v>
      </c>
      <c r="G1767" s="216" t="s">
        <v>1061</v>
      </c>
      <c r="H1767" s="139" t="s">
        <v>1046</v>
      </c>
      <c r="I1767" s="218" t="s">
        <v>75</v>
      </c>
      <c r="J1767" s="219" t="str">
        <f>+_xlfn.XLOOKUP(Tabla1[[#This Row],[COD. COLABORADOR]],'[1]Reg_PJ_IP (Bruto)'!$A:$A,'[1]Reg_PJ_IP (Bruto)'!$BL:$BL)</f>
        <v>ACREDITADA</v>
      </c>
    </row>
    <row r="1768" spans="1:10" x14ac:dyDescent="0.3">
      <c r="A1768" s="214" t="s">
        <v>53</v>
      </c>
      <c r="B1768" s="215">
        <v>46121</v>
      </c>
      <c r="C1768" s="216" t="s">
        <v>69</v>
      </c>
      <c r="D1768" s="216">
        <v>1160115</v>
      </c>
      <c r="E1768" s="217" t="s">
        <v>172</v>
      </c>
      <c r="F1768" s="217">
        <v>7574</v>
      </c>
      <c r="G1768" s="216" t="s">
        <v>1348</v>
      </c>
      <c r="H1768" s="139" t="s">
        <v>1046</v>
      </c>
      <c r="I1768" s="218" t="s">
        <v>74</v>
      </c>
      <c r="J1768" s="219" t="str">
        <f>+_xlfn.XLOOKUP(Tabla1[[#This Row],[COD. COLABORADOR]],'[1]Reg_PJ_IP (Bruto)'!$A:$A,'[1]Reg_PJ_IP (Bruto)'!$BL:$BL)</f>
        <v>ACREDITADA</v>
      </c>
    </row>
    <row r="1769" spans="1:10" x14ac:dyDescent="0.3">
      <c r="A1769" s="214" t="s">
        <v>53</v>
      </c>
      <c r="B1769" s="215">
        <v>46133</v>
      </c>
      <c r="C1769" s="216" t="s">
        <v>69</v>
      </c>
      <c r="D1769" s="216">
        <v>1160236</v>
      </c>
      <c r="E1769" s="217" t="s">
        <v>1153</v>
      </c>
      <c r="F1769" s="217">
        <v>7574</v>
      </c>
      <c r="G1769" s="216" t="s">
        <v>1348</v>
      </c>
      <c r="H1769" s="139" t="s">
        <v>1046</v>
      </c>
      <c r="I1769" s="218" t="s">
        <v>74</v>
      </c>
      <c r="J1769" s="219" t="str">
        <f>+_xlfn.XLOOKUP(Tabla1[[#This Row],[COD. COLABORADOR]],'[1]Reg_PJ_IP (Bruto)'!$A:$A,'[1]Reg_PJ_IP (Bruto)'!$BL:$BL)</f>
        <v>ACREDITADA</v>
      </c>
    </row>
    <row r="1770" spans="1:10" x14ac:dyDescent="0.3">
      <c r="A1770" s="214" t="s">
        <v>53</v>
      </c>
      <c r="B1770" s="215">
        <v>46133</v>
      </c>
      <c r="C1770" s="216" t="s">
        <v>67</v>
      </c>
      <c r="D1770" s="216">
        <v>1160071</v>
      </c>
      <c r="E1770" s="217" t="s">
        <v>639</v>
      </c>
      <c r="F1770" s="217">
        <v>6866</v>
      </c>
      <c r="G1770" s="216" t="s">
        <v>1209</v>
      </c>
      <c r="H1770" s="139" t="s">
        <v>1047</v>
      </c>
      <c r="I1770" s="218" t="s">
        <v>75</v>
      </c>
      <c r="J1770" s="219" t="str">
        <f>+_xlfn.XLOOKUP(Tabla1[[#This Row],[COD. COLABORADOR]],'[1]Reg_PJ_IP (Bruto)'!$A:$A,'[1]Reg_PJ_IP (Bruto)'!$BL:$BL)</f>
        <v>ACREDITADA</v>
      </c>
    </row>
    <row r="1771" spans="1:10" x14ac:dyDescent="0.3">
      <c r="A1771" s="214" t="s">
        <v>53</v>
      </c>
      <c r="B1771" s="215">
        <v>46154</v>
      </c>
      <c r="C1771" s="216" t="s">
        <v>70</v>
      </c>
      <c r="D1771" s="216">
        <v>1160249</v>
      </c>
      <c r="E1771" s="217" t="s">
        <v>1154</v>
      </c>
      <c r="F1771" s="217">
        <v>6902</v>
      </c>
      <c r="G1771" s="216" t="s">
        <v>1431</v>
      </c>
      <c r="H1771" s="139" t="s">
        <v>1047</v>
      </c>
      <c r="I1771" s="218" t="s">
        <v>74</v>
      </c>
      <c r="J1771" s="219" t="str">
        <f>+_xlfn.XLOOKUP(Tabla1[[#This Row],[COD. COLABORADOR]],'[1]Reg_PJ_IP (Bruto)'!$A:$A,'[1]Reg_PJ_IP (Bruto)'!$BL:$BL)</f>
        <v>ACREDITADA</v>
      </c>
    </row>
    <row r="1772" spans="1:10" x14ac:dyDescent="0.3">
      <c r="A1772" s="214" t="s">
        <v>53</v>
      </c>
      <c r="B1772" s="215">
        <v>46154</v>
      </c>
      <c r="C1772" s="216" t="s">
        <v>70</v>
      </c>
      <c r="D1772" s="216">
        <v>1160169</v>
      </c>
      <c r="E1772" s="217" t="s">
        <v>704</v>
      </c>
      <c r="F1772" s="217">
        <v>7645</v>
      </c>
      <c r="G1772" s="216" t="s">
        <v>1176</v>
      </c>
      <c r="H1772" s="139" t="s">
        <v>1060</v>
      </c>
      <c r="I1772" s="218" t="s">
        <v>74</v>
      </c>
      <c r="J1772" s="219" t="str">
        <f>+_xlfn.XLOOKUP(Tabla1[[#This Row],[COD. COLABORADOR]],'[1]Reg_PJ_IP (Bruto)'!$A:$A,'[1]Reg_PJ_IP (Bruto)'!$BL:$BL)</f>
        <v>ACREDITADA</v>
      </c>
    </row>
    <row r="1773" spans="1:10" x14ac:dyDescent="0.3">
      <c r="A1773" s="214" t="s">
        <v>53</v>
      </c>
      <c r="B1773" s="215">
        <v>46162</v>
      </c>
      <c r="C1773" s="216" t="s">
        <v>67</v>
      </c>
      <c r="D1773" s="216">
        <v>1160161</v>
      </c>
      <c r="E1773" s="217" t="s">
        <v>862</v>
      </c>
      <c r="F1773" s="217">
        <v>6943</v>
      </c>
      <c r="G1773" s="216" t="s">
        <v>1462</v>
      </c>
      <c r="H1773" s="139" t="s">
        <v>1051</v>
      </c>
      <c r="I1773" s="218" t="s">
        <v>74</v>
      </c>
      <c r="J1773" s="219" t="str">
        <f>+_xlfn.XLOOKUP(Tabla1[[#This Row],[COD. COLABORADOR]],'[1]Reg_PJ_IP (Bruto)'!$A:$A,'[1]Reg_PJ_IP (Bruto)'!$BL:$BL)</f>
        <v>ACREDITADA</v>
      </c>
    </row>
    <row r="1774" spans="1:10" x14ac:dyDescent="0.3">
      <c r="A1774" s="214" t="s">
        <v>53</v>
      </c>
      <c r="B1774" s="215">
        <v>46162</v>
      </c>
      <c r="C1774" s="216" t="s">
        <v>67</v>
      </c>
      <c r="D1774" s="216">
        <v>1160069</v>
      </c>
      <c r="E1774" s="217" t="s">
        <v>640</v>
      </c>
      <c r="F1774" s="217">
        <v>6866</v>
      </c>
      <c r="G1774" s="216" t="s">
        <v>1209</v>
      </c>
      <c r="H1774" s="139" t="s">
        <v>1047</v>
      </c>
      <c r="I1774" s="218" t="s">
        <v>75</v>
      </c>
      <c r="J1774" s="219" t="str">
        <f>+_xlfn.XLOOKUP(Tabla1[[#This Row],[COD. COLABORADOR]],'[1]Reg_PJ_IP (Bruto)'!$A:$A,'[1]Reg_PJ_IP (Bruto)'!$BL:$BL)</f>
        <v>ACREDITADA</v>
      </c>
    </row>
    <row r="1775" spans="1:10" x14ac:dyDescent="0.3">
      <c r="A1775" s="214" t="s">
        <v>53</v>
      </c>
      <c r="B1775" s="215">
        <v>46174</v>
      </c>
      <c r="C1775" s="216" t="s">
        <v>67</v>
      </c>
      <c r="D1775" s="216">
        <v>1160181</v>
      </c>
      <c r="E1775" s="217" t="s">
        <v>964</v>
      </c>
      <c r="F1775" s="217">
        <v>7379</v>
      </c>
      <c r="G1775" s="221" t="s">
        <v>132</v>
      </c>
      <c r="H1775" s="139" t="s">
        <v>1060</v>
      </c>
      <c r="I1775" s="218" t="s">
        <v>75</v>
      </c>
      <c r="J1775" s="219" t="str">
        <f>+_xlfn.XLOOKUP(Tabla1[[#This Row],[COD. COLABORADOR]],'[1]Reg_PJ_IP (Bruto)'!$A:$A,'[1]Reg_PJ_IP (Bruto)'!$BL:$BL)</f>
        <v>ACREDITADA</v>
      </c>
    </row>
    <row r="1776" spans="1:10" x14ac:dyDescent="0.3">
      <c r="A1776" s="214" t="s">
        <v>53</v>
      </c>
      <c r="B1776" s="215">
        <v>46181</v>
      </c>
      <c r="C1776" s="216" t="s">
        <v>67</v>
      </c>
      <c r="D1776" s="216">
        <v>1160243</v>
      </c>
      <c r="E1776" s="217" t="s">
        <v>925</v>
      </c>
      <c r="F1776" s="217">
        <v>6902</v>
      </c>
      <c r="G1776" s="216" t="s">
        <v>1431</v>
      </c>
      <c r="H1776" s="139" t="s">
        <v>1051</v>
      </c>
      <c r="I1776" s="218" t="s">
        <v>75</v>
      </c>
      <c r="J1776" s="219" t="str">
        <f>+_xlfn.XLOOKUP(Tabla1[[#This Row],[COD. COLABORADOR]],'[1]Reg_PJ_IP (Bruto)'!$A:$A,'[1]Reg_PJ_IP (Bruto)'!$BL:$BL)</f>
        <v>ACREDITADA</v>
      </c>
    </row>
    <row r="1777" spans="1:10" x14ac:dyDescent="0.3">
      <c r="A1777" s="214" t="s">
        <v>53</v>
      </c>
      <c r="B1777" s="215">
        <v>46181</v>
      </c>
      <c r="C1777" s="216" t="s">
        <v>67</v>
      </c>
      <c r="D1777" s="216">
        <v>1160122</v>
      </c>
      <c r="E1777" s="217" t="s">
        <v>658</v>
      </c>
      <c r="F1777" s="217">
        <v>7700</v>
      </c>
      <c r="G1777" s="216" t="s">
        <v>130</v>
      </c>
      <c r="H1777" s="139" t="s">
        <v>1048</v>
      </c>
      <c r="I1777" s="218" t="s">
        <v>74</v>
      </c>
      <c r="J1777" s="219" t="str">
        <f>+_xlfn.XLOOKUP(Tabla1[[#This Row],[COD. COLABORADOR]],'[1]Reg_PJ_IP (Bruto)'!$A:$A,'[1]Reg_PJ_IP (Bruto)'!$BL:$BL)</f>
        <v>ACREDITADA</v>
      </c>
    </row>
    <row r="1778" spans="1:10" x14ac:dyDescent="0.3">
      <c r="A1778" s="214" t="s">
        <v>53</v>
      </c>
      <c r="B1778" s="215">
        <v>46189</v>
      </c>
      <c r="C1778" s="216" t="s">
        <v>67</v>
      </c>
      <c r="D1778" s="216">
        <v>1160144</v>
      </c>
      <c r="E1778" s="217" t="s">
        <v>117</v>
      </c>
      <c r="F1778" s="217">
        <v>7700</v>
      </c>
      <c r="G1778" s="216" t="s">
        <v>130</v>
      </c>
      <c r="H1778" s="139" t="s">
        <v>1048</v>
      </c>
      <c r="I1778" s="218" t="s">
        <v>74</v>
      </c>
      <c r="J1778" s="219" t="str">
        <f>+_xlfn.XLOOKUP(Tabla1[[#This Row],[COD. COLABORADOR]],'[1]Reg_PJ_IP (Bruto)'!$A:$A,'[1]Reg_PJ_IP (Bruto)'!$BL:$BL)</f>
        <v>ACREDITADA</v>
      </c>
    </row>
    <row r="1779" spans="1:10" x14ac:dyDescent="0.3">
      <c r="A1779" s="214" t="s">
        <v>53</v>
      </c>
      <c r="B1779" s="224">
        <v>46209</v>
      </c>
      <c r="C1779" s="216" t="s">
        <v>67</v>
      </c>
      <c r="D1779" s="216">
        <v>1160240</v>
      </c>
      <c r="E1779" s="217" t="s">
        <v>1597</v>
      </c>
      <c r="F1779" s="217">
        <v>7574</v>
      </c>
      <c r="G1779" s="216" t="s">
        <v>1348</v>
      </c>
      <c r="H1779" s="139" t="s">
        <v>1053</v>
      </c>
      <c r="I1779" s="218" t="s">
        <v>75</v>
      </c>
      <c r="J1779" s="219" t="str">
        <f>+_xlfn.XLOOKUP(Tabla1[[#This Row],[COD. COLABORADOR]],'[1]Reg_PJ_IP (Bruto)'!$A:$A,'[1]Reg_PJ_IP (Bruto)'!$BL:$BL)</f>
        <v>ACREDITADA</v>
      </c>
    </row>
    <row r="1780" spans="1:10" x14ac:dyDescent="0.3">
      <c r="A1780" s="214" t="s">
        <v>53</v>
      </c>
      <c r="B1780" s="224">
        <v>46209</v>
      </c>
      <c r="C1780" s="216" t="s">
        <v>67</v>
      </c>
      <c r="D1780" s="216">
        <v>1160251</v>
      </c>
      <c r="E1780" s="217" t="s">
        <v>1598</v>
      </c>
      <c r="F1780" s="217">
        <v>7645</v>
      </c>
      <c r="G1780" s="216" t="s">
        <v>1176</v>
      </c>
      <c r="H1780" s="139" t="s">
        <v>1051</v>
      </c>
      <c r="I1780" s="218" t="s">
        <v>75</v>
      </c>
      <c r="J1780" s="219" t="str">
        <f>+_xlfn.XLOOKUP(Tabla1[[#This Row],[COD. COLABORADOR]],'[1]Reg_PJ_IP (Bruto)'!$A:$A,'[1]Reg_PJ_IP (Bruto)'!$BL:$BL)</f>
        <v>ACREDITADA</v>
      </c>
    </row>
    <row r="1781" spans="1:10" x14ac:dyDescent="0.3">
      <c r="A1781" s="214" t="s">
        <v>53</v>
      </c>
      <c r="B1781" s="215">
        <v>46216</v>
      </c>
      <c r="C1781" s="216" t="s">
        <v>67</v>
      </c>
      <c r="D1781" s="216">
        <v>1160242</v>
      </c>
      <c r="E1781" s="217" t="s">
        <v>1599</v>
      </c>
      <c r="F1781" s="217">
        <v>1800</v>
      </c>
      <c r="G1781" s="216" t="s">
        <v>1178</v>
      </c>
      <c r="H1781" s="139" t="s">
        <v>1051</v>
      </c>
      <c r="I1781" s="218" t="s">
        <v>75</v>
      </c>
      <c r="J1781" s="219" t="str">
        <f>+_xlfn.XLOOKUP(Tabla1[[#This Row],[COD. COLABORADOR]],'[1]Reg_PJ_IP (Bruto)'!$A:$A,'[1]Reg_PJ_IP (Bruto)'!$BL:$BL)</f>
        <v>ACREDITADA</v>
      </c>
    </row>
    <row r="1782" spans="1:10" x14ac:dyDescent="0.3">
      <c r="A1782" s="214" t="s">
        <v>53</v>
      </c>
      <c r="B1782" s="215">
        <v>46216</v>
      </c>
      <c r="C1782" s="216" t="s">
        <v>67</v>
      </c>
      <c r="D1782" s="216">
        <v>1160250</v>
      </c>
      <c r="E1782" s="217" t="s">
        <v>1600</v>
      </c>
      <c r="F1782" s="217">
        <v>6943</v>
      </c>
      <c r="G1782" s="216" t="s">
        <v>1462</v>
      </c>
      <c r="H1782" s="139" t="s">
        <v>1051</v>
      </c>
      <c r="I1782" s="218" t="s">
        <v>75</v>
      </c>
      <c r="J1782" s="219" t="str">
        <f>+_xlfn.XLOOKUP(Tabla1[[#This Row],[COD. COLABORADOR]],'[1]Reg_PJ_IP (Bruto)'!$A:$A,'[1]Reg_PJ_IP (Bruto)'!$BL:$BL)</f>
        <v>ACREDITADA</v>
      </c>
    </row>
    <row r="1783" spans="1:10" x14ac:dyDescent="0.3">
      <c r="A1783" s="125" t="s">
        <v>1423</v>
      </c>
      <c r="B1783" s="126">
        <v>46238</v>
      </c>
      <c r="C1783" s="139" t="s">
        <v>68</v>
      </c>
      <c r="D1783" s="139">
        <v>1060487</v>
      </c>
      <c r="E1783" s="143" t="s">
        <v>565</v>
      </c>
      <c r="F1783" s="139">
        <v>7347</v>
      </c>
      <c r="G1783" s="139" t="s">
        <v>1435</v>
      </c>
      <c r="H1783" s="139" t="s">
        <v>1060</v>
      </c>
      <c r="I1783" s="142" t="s">
        <v>876</v>
      </c>
      <c r="J1783" s="203" t="str">
        <f>+_xlfn.XLOOKUP(Tabla1[[#This Row],[COD. COLABORADOR]],'[1]Reg_PJ_IP (Bruto)'!$A:$A,'[1]Reg_PJ_IP (Bruto)'!$BL:$BL)</f>
        <v>ACREDITADA</v>
      </c>
    </row>
    <row r="1784" spans="1:10" x14ac:dyDescent="0.3">
      <c r="A1784" s="125" t="s">
        <v>1423</v>
      </c>
      <c r="B1784" s="128">
        <v>44621</v>
      </c>
      <c r="C1784" s="139" t="s">
        <v>66</v>
      </c>
      <c r="D1784" s="139">
        <v>1060429</v>
      </c>
      <c r="E1784" s="143" t="s">
        <v>1315</v>
      </c>
      <c r="F1784" s="143">
        <v>6470</v>
      </c>
      <c r="G1784" s="139" t="s">
        <v>1174</v>
      </c>
      <c r="H1784" s="139" t="s">
        <v>1047</v>
      </c>
      <c r="I1784" s="142" t="s">
        <v>75</v>
      </c>
      <c r="J1784" s="203" t="str">
        <f>+_xlfn.XLOOKUP(Tabla1[[#This Row],[COD. COLABORADOR]],'[1]Reg_PJ_IP (Bruto)'!$A:$A,'[1]Reg_PJ_IP (Bruto)'!$BL:$BL)</f>
        <v>ACREDITADA</v>
      </c>
    </row>
    <row r="1785" spans="1:10" x14ac:dyDescent="0.3">
      <c r="A1785" s="125" t="s">
        <v>1423</v>
      </c>
      <c r="B1785" s="128">
        <v>44621</v>
      </c>
      <c r="C1785" s="139" t="s">
        <v>66</v>
      </c>
      <c r="D1785" s="139">
        <v>1060371</v>
      </c>
      <c r="E1785" s="143" t="s">
        <v>542</v>
      </c>
      <c r="F1785" s="143">
        <v>7726</v>
      </c>
      <c r="G1785" s="139" t="s">
        <v>87</v>
      </c>
      <c r="H1785" s="139" t="s">
        <v>1057</v>
      </c>
      <c r="I1785" s="142" t="s">
        <v>75</v>
      </c>
      <c r="J1785" s="203" t="str">
        <f>+_xlfn.XLOOKUP(Tabla1[[#This Row],[COD. COLABORADOR]],'[1]Reg_PJ_IP (Bruto)'!$A:$A,'[1]Reg_PJ_IP (Bruto)'!$BL:$BL)</f>
        <v>ACREDITADA</v>
      </c>
    </row>
    <row r="1786" spans="1:10" x14ac:dyDescent="0.3">
      <c r="A1786" s="125" t="s">
        <v>1423</v>
      </c>
      <c r="B1786" s="128">
        <v>44621</v>
      </c>
      <c r="C1786" s="139" t="s">
        <v>66</v>
      </c>
      <c r="D1786" s="139">
        <v>1060409</v>
      </c>
      <c r="E1786" s="143" t="s">
        <v>541</v>
      </c>
      <c r="F1786" s="143">
        <v>6570</v>
      </c>
      <c r="G1786" s="139" t="s">
        <v>1445</v>
      </c>
      <c r="H1786" s="139" t="s">
        <v>1045</v>
      </c>
      <c r="I1786" s="142" t="s">
        <v>75</v>
      </c>
      <c r="J1786" s="203" t="str">
        <f>+_xlfn.XLOOKUP(Tabla1[[#This Row],[COD. COLABORADOR]],'[1]Reg_PJ_IP (Bruto)'!$A:$A,'[1]Reg_PJ_IP (Bruto)'!$BL:$BL)</f>
        <v>ACREDITADA</v>
      </c>
    </row>
    <row r="1787" spans="1:10" x14ac:dyDescent="0.3">
      <c r="A1787" s="125" t="s">
        <v>1423</v>
      </c>
      <c r="B1787" s="124">
        <v>44652</v>
      </c>
      <c r="C1787" s="139" t="s">
        <v>66</v>
      </c>
      <c r="D1787" s="139">
        <v>1060354</v>
      </c>
      <c r="E1787" s="143" t="s">
        <v>543</v>
      </c>
      <c r="F1787" s="143">
        <v>1500</v>
      </c>
      <c r="G1787" s="139" t="s">
        <v>497</v>
      </c>
      <c r="H1787" s="139" t="s">
        <v>1063</v>
      </c>
      <c r="I1787" s="142" t="s">
        <v>75</v>
      </c>
      <c r="J1787" s="203" t="str">
        <f>+_xlfn.XLOOKUP(Tabla1[[#This Row],[COD. COLABORADOR]],'[1]Reg_PJ_IP (Bruto)'!$A:$A,'[1]Reg_PJ_IP (Bruto)'!$BL:$BL)</f>
        <v>ACREDITADA</v>
      </c>
    </row>
    <row r="1788" spans="1:10" x14ac:dyDescent="0.3">
      <c r="A1788" s="125" t="s">
        <v>1423</v>
      </c>
      <c r="B1788" s="124">
        <v>44652</v>
      </c>
      <c r="C1788" s="139" t="s">
        <v>66</v>
      </c>
      <c r="D1788" s="139">
        <v>1060393</v>
      </c>
      <c r="E1788" s="143" t="s">
        <v>698</v>
      </c>
      <c r="F1788" s="143">
        <v>3842</v>
      </c>
      <c r="G1788" s="139" t="s">
        <v>1554</v>
      </c>
      <c r="H1788" s="139" t="s">
        <v>1052</v>
      </c>
      <c r="I1788" s="142" t="s">
        <v>74</v>
      </c>
      <c r="J1788" s="203" t="str">
        <f>+_xlfn.XLOOKUP(Tabla1[[#This Row],[COD. COLABORADOR]],'[1]Reg_PJ_IP (Bruto)'!$A:$A,'[1]Reg_PJ_IP (Bruto)'!$BL:$BL)</f>
        <v>ACREDITADA</v>
      </c>
    </row>
    <row r="1789" spans="1:10" x14ac:dyDescent="0.3">
      <c r="A1789" s="125" t="s">
        <v>1423</v>
      </c>
      <c r="B1789" s="124">
        <v>44652</v>
      </c>
      <c r="C1789" s="139" t="s">
        <v>66</v>
      </c>
      <c r="D1789" s="139">
        <v>1060374</v>
      </c>
      <c r="E1789" s="143" t="s">
        <v>544</v>
      </c>
      <c r="F1789" s="143">
        <v>4250</v>
      </c>
      <c r="G1789" s="139" t="s">
        <v>100</v>
      </c>
      <c r="H1789" s="139" t="s">
        <v>1044</v>
      </c>
      <c r="I1789" s="142" t="s">
        <v>75</v>
      </c>
      <c r="J1789" s="203" t="str">
        <f>+_xlfn.XLOOKUP(Tabla1[[#This Row],[COD. COLABORADOR]],'[1]Reg_PJ_IP (Bruto)'!$A:$A,'[1]Reg_PJ_IP (Bruto)'!$BL:$BL)</f>
        <v>ACREDITADA</v>
      </c>
    </row>
    <row r="1790" spans="1:10" x14ac:dyDescent="0.3">
      <c r="A1790" s="125" t="s">
        <v>1423</v>
      </c>
      <c r="B1790" s="124">
        <v>44682</v>
      </c>
      <c r="C1790" s="139" t="s">
        <v>66</v>
      </c>
      <c r="D1790" s="139">
        <v>1060399</v>
      </c>
      <c r="E1790" s="143" t="s">
        <v>546</v>
      </c>
      <c r="F1790" s="143">
        <v>6470</v>
      </c>
      <c r="G1790" s="139" t="s">
        <v>1174</v>
      </c>
      <c r="H1790" s="139" t="s">
        <v>1047</v>
      </c>
      <c r="I1790" s="142" t="s">
        <v>75</v>
      </c>
      <c r="J1790" s="203" t="str">
        <f>+_xlfn.XLOOKUP(Tabla1[[#This Row],[COD. COLABORADOR]],'[1]Reg_PJ_IP (Bruto)'!$A:$A,'[1]Reg_PJ_IP (Bruto)'!$BL:$BL)</f>
        <v>ACREDITADA</v>
      </c>
    </row>
    <row r="1791" spans="1:10" x14ac:dyDescent="0.3">
      <c r="A1791" s="125" t="s">
        <v>1423</v>
      </c>
      <c r="B1791" s="124">
        <v>44682</v>
      </c>
      <c r="C1791" s="139" t="s">
        <v>66</v>
      </c>
      <c r="D1791" s="139">
        <v>1060401</v>
      </c>
      <c r="E1791" s="143" t="s">
        <v>547</v>
      </c>
      <c r="F1791" s="143">
        <v>7700</v>
      </c>
      <c r="G1791" s="139" t="s">
        <v>130</v>
      </c>
      <c r="H1791" s="139" t="s">
        <v>1054</v>
      </c>
      <c r="I1791" s="142" t="s">
        <v>75</v>
      </c>
      <c r="J1791" s="203" t="str">
        <f>+_xlfn.XLOOKUP(Tabla1[[#This Row],[COD. COLABORADOR]],'[1]Reg_PJ_IP (Bruto)'!$A:$A,'[1]Reg_PJ_IP (Bruto)'!$BL:$BL)</f>
        <v>ACREDITADA</v>
      </c>
    </row>
    <row r="1792" spans="1:10" x14ac:dyDescent="0.3">
      <c r="A1792" s="125" t="s">
        <v>1423</v>
      </c>
      <c r="B1792" s="124">
        <v>44682</v>
      </c>
      <c r="C1792" s="139" t="s">
        <v>66</v>
      </c>
      <c r="D1792" s="139">
        <v>1060177</v>
      </c>
      <c r="E1792" s="143" t="s">
        <v>1555</v>
      </c>
      <c r="F1792" s="143">
        <v>3842</v>
      </c>
      <c r="G1792" s="139" t="s">
        <v>1554</v>
      </c>
      <c r="H1792" s="139" t="s">
        <v>1079</v>
      </c>
      <c r="I1792" s="142" t="s">
        <v>75</v>
      </c>
      <c r="J1792" s="203" t="str">
        <f>+_xlfn.XLOOKUP(Tabla1[[#This Row],[COD. COLABORADOR]],'[1]Reg_PJ_IP (Bruto)'!$A:$A,'[1]Reg_PJ_IP (Bruto)'!$BL:$BL)</f>
        <v>ACREDITADA</v>
      </c>
    </row>
    <row r="1793" spans="1:10" x14ac:dyDescent="0.3">
      <c r="A1793" s="125" t="s">
        <v>1423</v>
      </c>
      <c r="B1793" s="124">
        <v>44682</v>
      </c>
      <c r="C1793" s="139" t="s">
        <v>66</v>
      </c>
      <c r="D1793" s="139">
        <v>1060390</v>
      </c>
      <c r="E1793" s="143" t="s">
        <v>545</v>
      </c>
      <c r="F1793" s="141">
        <v>4250</v>
      </c>
      <c r="G1793" s="139" t="s">
        <v>100</v>
      </c>
      <c r="H1793" s="139" t="s">
        <v>1047</v>
      </c>
      <c r="I1793" s="142" t="s">
        <v>75</v>
      </c>
      <c r="J1793" s="203" t="str">
        <f>+_xlfn.XLOOKUP(Tabla1[[#This Row],[COD. COLABORADOR]],'[1]Reg_PJ_IP (Bruto)'!$A:$A,'[1]Reg_PJ_IP (Bruto)'!$BL:$BL)</f>
        <v>ACREDITADA</v>
      </c>
    </row>
    <row r="1794" spans="1:10" x14ac:dyDescent="0.3">
      <c r="A1794" s="125" t="s">
        <v>1423</v>
      </c>
      <c r="B1794" s="124">
        <v>44682</v>
      </c>
      <c r="C1794" s="139" t="s">
        <v>66</v>
      </c>
      <c r="D1794" s="139">
        <v>1060325</v>
      </c>
      <c r="E1794" s="143" t="s">
        <v>736</v>
      </c>
      <c r="F1794" s="143">
        <v>1800</v>
      </c>
      <c r="G1794" s="139" t="s">
        <v>1178</v>
      </c>
      <c r="H1794" s="139" t="s">
        <v>1051</v>
      </c>
      <c r="I1794" s="142" t="s">
        <v>74</v>
      </c>
      <c r="J1794" s="203" t="str">
        <f>+_xlfn.XLOOKUP(Tabla1[[#This Row],[COD. COLABORADOR]],'[1]Reg_PJ_IP (Bruto)'!$A:$A,'[1]Reg_PJ_IP (Bruto)'!$BL:$BL)</f>
        <v>ACREDITADA</v>
      </c>
    </row>
    <row r="1795" spans="1:10" x14ac:dyDescent="0.3">
      <c r="A1795" s="125" t="s">
        <v>1423</v>
      </c>
      <c r="B1795" s="124">
        <v>44713</v>
      </c>
      <c r="C1795" s="139" t="s">
        <v>66</v>
      </c>
      <c r="D1795" s="140">
        <v>1060428</v>
      </c>
      <c r="E1795" s="143" t="s">
        <v>548</v>
      </c>
      <c r="F1795" s="141">
        <v>6866</v>
      </c>
      <c r="G1795" s="140" t="s">
        <v>1209</v>
      </c>
      <c r="H1795" s="139" t="s">
        <v>1047</v>
      </c>
      <c r="I1795" s="142" t="s">
        <v>75</v>
      </c>
      <c r="J1795" s="203" t="str">
        <f>+_xlfn.XLOOKUP(Tabla1[[#This Row],[COD. COLABORADOR]],'[1]Reg_PJ_IP (Bruto)'!$A:$A,'[1]Reg_PJ_IP (Bruto)'!$BL:$BL)</f>
        <v>ACREDITADA</v>
      </c>
    </row>
    <row r="1796" spans="1:10" x14ac:dyDescent="0.3">
      <c r="A1796" s="125" t="s">
        <v>1423</v>
      </c>
      <c r="B1796" s="124">
        <v>44713</v>
      </c>
      <c r="C1796" s="139" t="s">
        <v>66</v>
      </c>
      <c r="D1796" s="140">
        <v>1060425</v>
      </c>
      <c r="E1796" s="143" t="s">
        <v>549</v>
      </c>
      <c r="F1796" s="141">
        <v>4425</v>
      </c>
      <c r="G1796" s="140" t="s">
        <v>1276</v>
      </c>
      <c r="H1796" s="140" t="s">
        <v>1046</v>
      </c>
      <c r="I1796" s="142" t="s">
        <v>75</v>
      </c>
      <c r="J1796" s="203" t="str">
        <f>+_xlfn.XLOOKUP(Tabla1[[#This Row],[COD. COLABORADOR]],'[1]Reg_PJ_IP (Bruto)'!$A:$A,'[1]Reg_PJ_IP (Bruto)'!$BL:$BL)</f>
        <v>ACREDITADA</v>
      </c>
    </row>
    <row r="1797" spans="1:10" x14ac:dyDescent="0.3">
      <c r="A1797" s="125" t="s">
        <v>1423</v>
      </c>
      <c r="B1797" s="124">
        <v>44713</v>
      </c>
      <c r="C1797" s="139" t="s">
        <v>66</v>
      </c>
      <c r="D1797" s="140">
        <v>1060431</v>
      </c>
      <c r="E1797" s="143" t="s">
        <v>1316</v>
      </c>
      <c r="F1797" s="141">
        <v>6570</v>
      </c>
      <c r="G1797" s="140" t="s">
        <v>1445</v>
      </c>
      <c r="H1797" s="139" t="s">
        <v>1050</v>
      </c>
      <c r="I1797" s="142" t="s">
        <v>75</v>
      </c>
      <c r="J1797" s="203" t="str">
        <f>+_xlfn.XLOOKUP(Tabla1[[#This Row],[COD. COLABORADOR]],'[1]Reg_PJ_IP (Bruto)'!$A:$A,'[1]Reg_PJ_IP (Bruto)'!$BL:$BL)</f>
        <v>ACREDITADA</v>
      </c>
    </row>
    <row r="1798" spans="1:10" x14ac:dyDescent="0.3">
      <c r="A1798" s="125" t="s">
        <v>1423</v>
      </c>
      <c r="B1798" s="124">
        <v>44713</v>
      </c>
      <c r="C1798" s="139" t="s">
        <v>66</v>
      </c>
      <c r="D1798" s="140">
        <v>1060312</v>
      </c>
      <c r="E1798" s="141" t="s">
        <v>550</v>
      </c>
      <c r="F1798" s="141">
        <v>4250</v>
      </c>
      <c r="G1798" s="140" t="s">
        <v>100</v>
      </c>
      <c r="H1798" s="139" t="s">
        <v>1053</v>
      </c>
      <c r="I1798" s="142" t="s">
        <v>75</v>
      </c>
      <c r="J1798" s="203" t="str">
        <f>+_xlfn.XLOOKUP(Tabla1[[#This Row],[COD. COLABORADOR]],'[1]Reg_PJ_IP (Bruto)'!$A:$A,'[1]Reg_PJ_IP (Bruto)'!$BL:$BL)</f>
        <v>ACREDITADA</v>
      </c>
    </row>
    <row r="1799" spans="1:10" x14ac:dyDescent="0.3">
      <c r="A1799" s="125" t="s">
        <v>1423</v>
      </c>
      <c r="B1799" s="124">
        <v>44743</v>
      </c>
      <c r="C1799" s="139" t="s">
        <v>66</v>
      </c>
      <c r="D1799" s="139">
        <v>1060366</v>
      </c>
      <c r="E1799" s="143" t="s">
        <v>551</v>
      </c>
      <c r="F1799" s="143">
        <v>7727</v>
      </c>
      <c r="G1799" s="139" t="s">
        <v>241</v>
      </c>
      <c r="H1799" s="139" t="s">
        <v>1057</v>
      </c>
      <c r="I1799" s="142" t="s">
        <v>75</v>
      </c>
      <c r="J1799" s="203" t="str">
        <f>+_xlfn.XLOOKUP(Tabla1[[#This Row],[COD. COLABORADOR]],'[1]Reg_PJ_IP (Bruto)'!$A:$A,'[1]Reg_PJ_IP (Bruto)'!$BL:$BL)</f>
        <v>ACREDITADA</v>
      </c>
    </row>
    <row r="1800" spans="1:10" x14ac:dyDescent="0.3">
      <c r="A1800" s="125" t="s">
        <v>1423</v>
      </c>
      <c r="B1800" s="124">
        <v>44743</v>
      </c>
      <c r="C1800" s="139" t="s">
        <v>66</v>
      </c>
      <c r="D1800" s="139">
        <v>1060283</v>
      </c>
      <c r="E1800" s="143" t="s">
        <v>1557</v>
      </c>
      <c r="F1800" s="143">
        <v>7320</v>
      </c>
      <c r="G1800" s="139" t="s">
        <v>104</v>
      </c>
      <c r="H1800" s="139" t="s">
        <v>1045</v>
      </c>
      <c r="I1800" s="142" t="s">
        <v>75</v>
      </c>
      <c r="J1800" s="203" t="str">
        <f>+_xlfn.XLOOKUP(Tabla1[[#This Row],[COD. COLABORADOR]],'[1]Reg_PJ_IP (Bruto)'!$A:$A,'[1]Reg_PJ_IP (Bruto)'!$BL:$BL)</f>
        <v>ACREDITADA</v>
      </c>
    </row>
    <row r="1801" spans="1:10" x14ac:dyDescent="0.3">
      <c r="A1801" s="123" t="s">
        <v>1423</v>
      </c>
      <c r="B1801" s="124">
        <v>44774</v>
      </c>
      <c r="C1801" s="139" t="s">
        <v>66</v>
      </c>
      <c r="D1801" s="139">
        <v>1060390</v>
      </c>
      <c r="E1801" s="143" t="s">
        <v>545</v>
      </c>
      <c r="F1801" s="143">
        <v>4250</v>
      </c>
      <c r="G1801" s="139" t="s">
        <v>100</v>
      </c>
      <c r="H1801" s="139" t="s">
        <v>1047</v>
      </c>
      <c r="I1801" s="142" t="s">
        <v>75</v>
      </c>
      <c r="J1801" s="203" t="str">
        <f>+_xlfn.XLOOKUP(Tabla1[[#This Row],[COD. COLABORADOR]],'[1]Reg_PJ_IP (Bruto)'!$A:$A,'[1]Reg_PJ_IP (Bruto)'!$BL:$BL)</f>
        <v>ACREDITADA</v>
      </c>
    </row>
    <row r="1802" spans="1:10" x14ac:dyDescent="0.3">
      <c r="A1802" s="123" t="s">
        <v>1423</v>
      </c>
      <c r="B1802" s="126">
        <v>44774</v>
      </c>
      <c r="C1802" s="139" t="s">
        <v>66</v>
      </c>
      <c r="D1802" s="139">
        <v>1060354</v>
      </c>
      <c r="E1802" s="143" t="s">
        <v>543</v>
      </c>
      <c r="F1802" s="139">
        <v>1500</v>
      </c>
      <c r="G1802" s="139" t="s">
        <v>497</v>
      </c>
      <c r="H1802" s="139" t="s">
        <v>1063</v>
      </c>
      <c r="I1802" s="142" t="s">
        <v>75</v>
      </c>
      <c r="J1802" s="203" t="str">
        <f>+_xlfn.XLOOKUP(Tabla1[[#This Row],[COD. COLABORADOR]],'[1]Reg_PJ_IP (Bruto)'!$A:$A,'[1]Reg_PJ_IP (Bruto)'!$BL:$BL)</f>
        <v>ACREDITADA</v>
      </c>
    </row>
    <row r="1803" spans="1:10" x14ac:dyDescent="0.3">
      <c r="A1803" s="123" t="s">
        <v>1423</v>
      </c>
      <c r="B1803" s="124">
        <v>44774</v>
      </c>
      <c r="C1803" s="139" t="s">
        <v>66</v>
      </c>
      <c r="D1803" s="139">
        <v>1060397</v>
      </c>
      <c r="E1803" s="143" t="s">
        <v>552</v>
      </c>
      <c r="F1803" s="143">
        <v>4250</v>
      </c>
      <c r="G1803" s="139" t="s">
        <v>100</v>
      </c>
      <c r="H1803" s="139" t="s">
        <v>1052</v>
      </c>
      <c r="I1803" s="142" t="s">
        <v>75</v>
      </c>
      <c r="J1803" s="203" t="str">
        <f>+_xlfn.XLOOKUP(Tabla1[[#This Row],[COD. COLABORADOR]],'[1]Reg_PJ_IP (Bruto)'!$A:$A,'[1]Reg_PJ_IP (Bruto)'!$BL:$BL)</f>
        <v>ACREDITADA</v>
      </c>
    </row>
    <row r="1804" spans="1:10" x14ac:dyDescent="0.3">
      <c r="A1804" s="123" t="s">
        <v>1423</v>
      </c>
      <c r="B1804" s="124">
        <v>44774</v>
      </c>
      <c r="C1804" s="139" t="s">
        <v>66</v>
      </c>
      <c r="D1804" s="139">
        <v>1060429</v>
      </c>
      <c r="E1804" s="143" t="s">
        <v>1315</v>
      </c>
      <c r="F1804" s="143">
        <v>6470</v>
      </c>
      <c r="G1804" s="139" t="s">
        <v>1174</v>
      </c>
      <c r="H1804" s="139" t="s">
        <v>1047</v>
      </c>
      <c r="I1804" s="142" t="s">
        <v>75</v>
      </c>
      <c r="J1804" s="203" t="str">
        <f>+_xlfn.XLOOKUP(Tabla1[[#This Row],[COD. COLABORADOR]],'[1]Reg_PJ_IP (Bruto)'!$A:$A,'[1]Reg_PJ_IP (Bruto)'!$BL:$BL)</f>
        <v>ACREDITADA</v>
      </c>
    </row>
    <row r="1805" spans="1:10" x14ac:dyDescent="0.3">
      <c r="A1805" s="123" t="s">
        <v>1423</v>
      </c>
      <c r="B1805" s="124">
        <v>44805</v>
      </c>
      <c r="C1805" s="139" t="s">
        <v>66</v>
      </c>
      <c r="D1805" s="139">
        <v>1060374</v>
      </c>
      <c r="E1805" s="143" t="s">
        <v>544</v>
      </c>
      <c r="F1805" s="143">
        <v>4250</v>
      </c>
      <c r="G1805" s="139" t="s">
        <v>100</v>
      </c>
      <c r="H1805" s="139" t="s">
        <v>1044</v>
      </c>
      <c r="I1805" s="142" t="s">
        <v>75</v>
      </c>
      <c r="J1805" s="203" t="str">
        <f>+_xlfn.XLOOKUP(Tabla1[[#This Row],[COD. COLABORADOR]],'[1]Reg_PJ_IP (Bruto)'!$A:$A,'[1]Reg_PJ_IP (Bruto)'!$BL:$BL)</f>
        <v>ACREDITADA</v>
      </c>
    </row>
    <row r="1806" spans="1:10" x14ac:dyDescent="0.3">
      <c r="A1806" s="125" t="s">
        <v>1423</v>
      </c>
      <c r="B1806" s="124">
        <v>44805</v>
      </c>
      <c r="C1806" s="139" t="s">
        <v>66</v>
      </c>
      <c r="D1806" s="140">
        <v>1060320</v>
      </c>
      <c r="E1806" s="143" t="s">
        <v>553</v>
      </c>
      <c r="F1806" s="141">
        <v>7347</v>
      </c>
      <c r="G1806" s="140" t="s">
        <v>1435</v>
      </c>
      <c r="H1806" s="139" t="s">
        <v>1051</v>
      </c>
      <c r="I1806" s="142" t="s">
        <v>75</v>
      </c>
      <c r="J1806" s="203" t="str">
        <f>+_xlfn.XLOOKUP(Tabla1[[#This Row],[COD. COLABORADOR]],'[1]Reg_PJ_IP (Bruto)'!$A:$A,'[1]Reg_PJ_IP (Bruto)'!$BL:$BL)</f>
        <v>ACREDITADA</v>
      </c>
    </row>
    <row r="1807" spans="1:10" x14ac:dyDescent="0.3">
      <c r="A1807" s="125" t="s">
        <v>1423</v>
      </c>
      <c r="B1807" s="124">
        <v>44835</v>
      </c>
      <c r="C1807" s="139" t="s">
        <v>66</v>
      </c>
      <c r="D1807" s="140">
        <v>1060399</v>
      </c>
      <c r="E1807" s="141" t="s">
        <v>546</v>
      </c>
      <c r="F1807" s="141">
        <v>6470</v>
      </c>
      <c r="G1807" s="140" t="s">
        <v>1174</v>
      </c>
      <c r="H1807" s="139" t="s">
        <v>1047</v>
      </c>
      <c r="I1807" s="142" t="s">
        <v>75</v>
      </c>
      <c r="J1807" s="203" t="str">
        <f>+_xlfn.XLOOKUP(Tabla1[[#This Row],[COD. COLABORADOR]],'[1]Reg_PJ_IP (Bruto)'!$A:$A,'[1]Reg_PJ_IP (Bruto)'!$BL:$BL)</f>
        <v>ACREDITADA</v>
      </c>
    </row>
    <row r="1808" spans="1:10" x14ac:dyDescent="0.3">
      <c r="A1808" s="125" t="s">
        <v>1423</v>
      </c>
      <c r="B1808" s="124">
        <v>44835</v>
      </c>
      <c r="C1808" s="139" t="s">
        <v>66</v>
      </c>
      <c r="D1808" s="140">
        <v>1060401</v>
      </c>
      <c r="E1808" s="141" t="s">
        <v>547</v>
      </c>
      <c r="F1808" s="141">
        <v>7700</v>
      </c>
      <c r="G1808" s="140" t="s">
        <v>130</v>
      </c>
      <c r="H1808" s="139" t="s">
        <v>1054</v>
      </c>
      <c r="I1808" s="142" t="s">
        <v>75</v>
      </c>
      <c r="J1808" s="203" t="str">
        <f>+_xlfn.XLOOKUP(Tabla1[[#This Row],[COD. COLABORADOR]],'[1]Reg_PJ_IP (Bruto)'!$A:$A,'[1]Reg_PJ_IP (Bruto)'!$BL:$BL)</f>
        <v>ACREDITADA</v>
      </c>
    </row>
    <row r="1809" spans="1:10" x14ac:dyDescent="0.3">
      <c r="A1809" s="123" t="s">
        <v>1423</v>
      </c>
      <c r="B1809" s="126">
        <v>44866</v>
      </c>
      <c r="C1809" s="139" t="s">
        <v>66</v>
      </c>
      <c r="D1809" s="140">
        <v>1060431</v>
      </c>
      <c r="E1809" s="141" t="s">
        <v>1316</v>
      </c>
      <c r="F1809" s="140">
        <v>6570</v>
      </c>
      <c r="G1809" s="140" t="s">
        <v>1445</v>
      </c>
      <c r="H1809" s="139" t="s">
        <v>1050</v>
      </c>
      <c r="I1809" s="142" t="s">
        <v>75</v>
      </c>
      <c r="J1809" s="203" t="str">
        <f>+_xlfn.XLOOKUP(Tabla1[[#This Row],[COD. COLABORADOR]],'[1]Reg_PJ_IP (Bruto)'!$A:$A,'[1]Reg_PJ_IP (Bruto)'!$BL:$BL)</f>
        <v>ACREDITADA</v>
      </c>
    </row>
    <row r="1810" spans="1:10" x14ac:dyDescent="0.3">
      <c r="A1810" s="123" t="s">
        <v>1423</v>
      </c>
      <c r="B1810" s="126">
        <v>44896</v>
      </c>
      <c r="C1810" s="139" t="s">
        <v>66</v>
      </c>
      <c r="D1810" s="139">
        <v>1060435</v>
      </c>
      <c r="E1810" s="139" t="s">
        <v>1317</v>
      </c>
      <c r="F1810" s="139">
        <v>7347</v>
      </c>
      <c r="G1810" s="139" t="s">
        <v>1435</v>
      </c>
      <c r="H1810" s="139" t="s">
        <v>1045</v>
      </c>
      <c r="I1810" s="142" t="s">
        <v>75</v>
      </c>
      <c r="J1810" s="203" t="str">
        <f>+_xlfn.XLOOKUP(Tabla1[[#This Row],[COD. COLABORADOR]],'[1]Reg_PJ_IP (Bruto)'!$A:$A,'[1]Reg_PJ_IP (Bruto)'!$BL:$BL)</f>
        <v>ACREDITADA</v>
      </c>
    </row>
    <row r="1811" spans="1:10" x14ac:dyDescent="0.3">
      <c r="A1811" s="123" t="s">
        <v>1423</v>
      </c>
      <c r="B1811" s="128">
        <v>44896</v>
      </c>
      <c r="C1811" s="139" t="s">
        <v>66</v>
      </c>
      <c r="D1811" s="140">
        <v>1060177</v>
      </c>
      <c r="E1811" s="141" t="s">
        <v>1555</v>
      </c>
      <c r="F1811" s="141">
        <v>3842</v>
      </c>
      <c r="G1811" s="140" t="s">
        <v>1554</v>
      </c>
      <c r="H1811" s="139" t="s">
        <v>1079</v>
      </c>
      <c r="I1811" s="142" t="s">
        <v>75</v>
      </c>
      <c r="J1811" s="203" t="str">
        <f>+_xlfn.XLOOKUP(Tabla1[[#This Row],[COD. COLABORADOR]],'[1]Reg_PJ_IP (Bruto)'!$A:$A,'[1]Reg_PJ_IP (Bruto)'!$BL:$BL)</f>
        <v>ACREDITADA</v>
      </c>
    </row>
    <row r="1812" spans="1:10" x14ac:dyDescent="0.3">
      <c r="A1812" s="123" t="s">
        <v>1423</v>
      </c>
      <c r="B1812" s="124">
        <v>44896</v>
      </c>
      <c r="C1812" s="139" t="s">
        <v>66</v>
      </c>
      <c r="D1812" s="139">
        <v>1060312</v>
      </c>
      <c r="E1812" s="143" t="s">
        <v>550</v>
      </c>
      <c r="F1812" s="143">
        <v>4250</v>
      </c>
      <c r="G1812" s="139" t="s">
        <v>100</v>
      </c>
      <c r="H1812" s="139" t="s">
        <v>1053</v>
      </c>
      <c r="I1812" s="142" t="s">
        <v>75</v>
      </c>
      <c r="J1812" s="203" t="str">
        <f>+_xlfn.XLOOKUP(Tabla1[[#This Row],[COD. COLABORADOR]],'[1]Reg_PJ_IP (Bruto)'!$A:$A,'[1]Reg_PJ_IP (Bruto)'!$BL:$BL)</f>
        <v>ACREDITADA</v>
      </c>
    </row>
    <row r="1813" spans="1:10" x14ac:dyDescent="0.3">
      <c r="A1813" s="123" t="s">
        <v>1423</v>
      </c>
      <c r="B1813" s="124">
        <v>44896</v>
      </c>
      <c r="C1813" s="139" t="s">
        <v>66</v>
      </c>
      <c r="D1813" s="139">
        <v>1060428</v>
      </c>
      <c r="E1813" s="143" t="s">
        <v>548</v>
      </c>
      <c r="F1813" s="143">
        <v>6866</v>
      </c>
      <c r="G1813" s="139" t="s">
        <v>1209</v>
      </c>
      <c r="H1813" s="139" t="s">
        <v>1047</v>
      </c>
      <c r="I1813" s="142" t="s">
        <v>75</v>
      </c>
      <c r="J1813" s="203" t="str">
        <f>+_xlfn.XLOOKUP(Tabla1[[#This Row],[COD. COLABORADOR]],'[1]Reg_PJ_IP (Bruto)'!$A:$A,'[1]Reg_PJ_IP (Bruto)'!$BL:$BL)</f>
        <v>ACREDITADA</v>
      </c>
    </row>
    <row r="1814" spans="1:10" x14ac:dyDescent="0.3">
      <c r="A1814" s="123" t="s">
        <v>1423</v>
      </c>
      <c r="B1814" s="124">
        <v>44896</v>
      </c>
      <c r="C1814" s="139" t="s">
        <v>66</v>
      </c>
      <c r="D1814" s="139">
        <v>1060425</v>
      </c>
      <c r="E1814" s="143" t="s">
        <v>549</v>
      </c>
      <c r="F1814" s="143">
        <v>4425</v>
      </c>
      <c r="G1814" s="139" t="s">
        <v>1276</v>
      </c>
      <c r="H1814" s="139" t="s">
        <v>1046</v>
      </c>
      <c r="I1814" s="142" t="s">
        <v>75</v>
      </c>
      <c r="J1814" s="203" t="str">
        <f>+_xlfn.XLOOKUP(Tabla1[[#This Row],[COD. COLABORADOR]],'[1]Reg_PJ_IP (Bruto)'!$A:$A,'[1]Reg_PJ_IP (Bruto)'!$BL:$BL)</f>
        <v>ACREDITADA</v>
      </c>
    </row>
    <row r="1815" spans="1:10" x14ac:dyDescent="0.3">
      <c r="A1815" s="125" t="s">
        <v>1423</v>
      </c>
      <c r="B1815" s="124">
        <v>44927</v>
      </c>
      <c r="C1815" s="139" t="s">
        <v>67</v>
      </c>
      <c r="D1815" s="139">
        <v>1060437</v>
      </c>
      <c r="E1815" s="143" t="s">
        <v>1318</v>
      </c>
      <c r="F1815" s="143">
        <v>7347</v>
      </c>
      <c r="G1815" s="139" t="s">
        <v>1435</v>
      </c>
      <c r="H1815" s="139" t="s">
        <v>1045</v>
      </c>
      <c r="I1815" s="142" t="s">
        <v>74</v>
      </c>
      <c r="J1815" s="203" t="str">
        <f>+_xlfn.XLOOKUP(Tabla1[[#This Row],[COD. COLABORADOR]],'[1]Reg_PJ_IP (Bruto)'!$A:$A,'[1]Reg_PJ_IP (Bruto)'!$BL:$BL)</f>
        <v>ACREDITADA</v>
      </c>
    </row>
    <row r="1816" spans="1:10" x14ac:dyDescent="0.3">
      <c r="A1816" s="123" t="s">
        <v>1423</v>
      </c>
      <c r="B1816" s="126">
        <v>44958</v>
      </c>
      <c r="C1816" s="139" t="s">
        <v>66</v>
      </c>
      <c r="D1816" s="139">
        <v>1060448</v>
      </c>
      <c r="E1816" s="143" t="s">
        <v>1319</v>
      </c>
      <c r="F1816" s="143">
        <v>7657</v>
      </c>
      <c r="G1816" s="154" t="s">
        <v>1172</v>
      </c>
      <c r="H1816" s="139" t="s">
        <v>1047</v>
      </c>
      <c r="I1816" s="142" t="s">
        <v>75</v>
      </c>
      <c r="J1816" s="203" t="str">
        <f>+_xlfn.XLOOKUP(Tabla1[[#This Row],[COD. COLABORADOR]],'[1]Reg_PJ_IP (Bruto)'!$A:$A,'[1]Reg_PJ_IP (Bruto)'!$BL:$BL)</f>
        <v>ACREDITADA</v>
      </c>
    </row>
    <row r="1817" spans="1:10" x14ac:dyDescent="0.3">
      <c r="A1817" s="123" t="s">
        <v>1423</v>
      </c>
      <c r="B1817" s="124">
        <v>44958</v>
      </c>
      <c r="C1817" s="139" t="s">
        <v>67</v>
      </c>
      <c r="D1817" s="139">
        <v>1060370</v>
      </c>
      <c r="E1817" s="143" t="s">
        <v>554</v>
      </c>
      <c r="F1817" s="143">
        <v>7729</v>
      </c>
      <c r="G1817" s="139" t="s">
        <v>206</v>
      </c>
      <c r="H1817" s="139" t="s">
        <v>1057</v>
      </c>
      <c r="I1817" s="142" t="s">
        <v>75</v>
      </c>
      <c r="J1817" s="203" t="str">
        <f>+_xlfn.XLOOKUP(Tabla1[[#This Row],[COD. COLABORADOR]],'[1]Reg_PJ_IP (Bruto)'!$A:$A,'[1]Reg_PJ_IP (Bruto)'!$BL:$BL)</f>
        <v>ACREDITADA</v>
      </c>
    </row>
    <row r="1818" spans="1:10" x14ac:dyDescent="0.3">
      <c r="A1818" s="123" t="s">
        <v>1423</v>
      </c>
      <c r="B1818" s="124">
        <v>45017</v>
      </c>
      <c r="C1818" s="139" t="s">
        <v>67</v>
      </c>
      <c r="D1818" s="139">
        <v>1060395</v>
      </c>
      <c r="E1818" s="143" t="s">
        <v>555</v>
      </c>
      <c r="F1818" s="143">
        <v>4250</v>
      </c>
      <c r="G1818" s="139" t="s">
        <v>100</v>
      </c>
      <c r="H1818" s="139" t="s">
        <v>1051</v>
      </c>
      <c r="I1818" s="142" t="s">
        <v>75</v>
      </c>
      <c r="J1818" s="203" t="str">
        <f>+_xlfn.XLOOKUP(Tabla1[[#This Row],[COD. COLABORADOR]],'[1]Reg_PJ_IP (Bruto)'!$A:$A,'[1]Reg_PJ_IP (Bruto)'!$BL:$BL)</f>
        <v>ACREDITADA</v>
      </c>
    </row>
    <row r="1819" spans="1:10" x14ac:dyDescent="0.3">
      <c r="A1819" s="125" t="s">
        <v>1423</v>
      </c>
      <c r="B1819" s="124">
        <v>45017</v>
      </c>
      <c r="C1819" s="139" t="s">
        <v>67</v>
      </c>
      <c r="D1819" s="139">
        <v>1060425</v>
      </c>
      <c r="E1819" s="143" t="s">
        <v>549</v>
      </c>
      <c r="F1819" s="143">
        <v>4425</v>
      </c>
      <c r="G1819" s="139" t="s">
        <v>1276</v>
      </c>
      <c r="H1819" s="139" t="s">
        <v>1046</v>
      </c>
      <c r="I1819" s="142" t="s">
        <v>74</v>
      </c>
      <c r="J1819" s="203" t="str">
        <f>+_xlfn.XLOOKUP(Tabla1[[#This Row],[COD. COLABORADOR]],'[1]Reg_PJ_IP (Bruto)'!$A:$A,'[1]Reg_PJ_IP (Bruto)'!$BL:$BL)</f>
        <v>ACREDITADA</v>
      </c>
    </row>
    <row r="1820" spans="1:10" x14ac:dyDescent="0.3">
      <c r="A1820" s="125" t="s">
        <v>1423</v>
      </c>
      <c r="B1820" s="124">
        <v>45047</v>
      </c>
      <c r="C1820" s="139" t="s">
        <v>67</v>
      </c>
      <c r="D1820" s="139">
        <v>1060408</v>
      </c>
      <c r="E1820" s="143" t="s">
        <v>556</v>
      </c>
      <c r="F1820" s="143">
        <v>7320</v>
      </c>
      <c r="G1820" s="139" t="s">
        <v>104</v>
      </c>
      <c r="H1820" s="139" t="s">
        <v>1045</v>
      </c>
      <c r="I1820" s="142" t="s">
        <v>75</v>
      </c>
      <c r="J1820" s="203" t="str">
        <f>+_xlfn.XLOOKUP(Tabla1[[#This Row],[COD. COLABORADOR]],'[1]Reg_PJ_IP (Bruto)'!$A:$A,'[1]Reg_PJ_IP (Bruto)'!$BL:$BL)</f>
        <v>ACREDITADA</v>
      </c>
    </row>
    <row r="1821" spans="1:10" x14ac:dyDescent="0.3">
      <c r="A1821" s="125" t="s">
        <v>1423</v>
      </c>
      <c r="B1821" s="124">
        <v>45138</v>
      </c>
      <c r="C1821" s="139" t="s">
        <v>67</v>
      </c>
      <c r="D1821" s="139">
        <v>1060407</v>
      </c>
      <c r="E1821" s="143" t="s">
        <v>557</v>
      </c>
      <c r="F1821" s="141">
        <v>7320</v>
      </c>
      <c r="G1821" s="139" t="s">
        <v>104</v>
      </c>
      <c r="H1821" s="139" t="s">
        <v>1045</v>
      </c>
      <c r="I1821" s="142" t="s">
        <v>75</v>
      </c>
      <c r="J1821" s="203" t="str">
        <f>+_xlfn.XLOOKUP(Tabla1[[#This Row],[COD. COLABORADOR]],'[1]Reg_PJ_IP (Bruto)'!$A:$A,'[1]Reg_PJ_IP (Bruto)'!$BL:$BL)</f>
        <v>ACREDITADA</v>
      </c>
    </row>
    <row r="1822" spans="1:10" x14ac:dyDescent="0.3">
      <c r="A1822" s="125" t="s">
        <v>1423</v>
      </c>
      <c r="B1822" s="128">
        <v>45231</v>
      </c>
      <c r="C1822" s="139" t="s">
        <v>67</v>
      </c>
      <c r="D1822" s="140">
        <v>1060428</v>
      </c>
      <c r="E1822" s="141" t="s">
        <v>548</v>
      </c>
      <c r="F1822" s="141">
        <v>6866</v>
      </c>
      <c r="G1822" s="140" t="s">
        <v>1209</v>
      </c>
      <c r="H1822" s="140" t="s">
        <v>1047</v>
      </c>
      <c r="I1822" s="142" t="s">
        <v>75</v>
      </c>
      <c r="J1822" s="203" t="str">
        <f>+_xlfn.XLOOKUP(Tabla1[[#This Row],[COD. COLABORADOR]],'[1]Reg_PJ_IP (Bruto)'!$A:$A,'[1]Reg_PJ_IP (Bruto)'!$BL:$BL)</f>
        <v>ACREDITADA</v>
      </c>
    </row>
    <row r="1823" spans="1:10" x14ac:dyDescent="0.3">
      <c r="A1823" s="123" t="s">
        <v>1423</v>
      </c>
      <c r="B1823" s="131">
        <v>45231</v>
      </c>
      <c r="C1823" s="139" t="s">
        <v>67</v>
      </c>
      <c r="D1823" s="139">
        <v>1060470</v>
      </c>
      <c r="E1823" s="139" t="s">
        <v>564</v>
      </c>
      <c r="F1823" s="140">
        <v>7657</v>
      </c>
      <c r="G1823" s="143" t="s">
        <v>1172</v>
      </c>
      <c r="H1823" s="139" t="s">
        <v>1051</v>
      </c>
      <c r="I1823" s="142" t="s">
        <v>74</v>
      </c>
      <c r="J1823" s="203" t="str">
        <f>+_xlfn.XLOOKUP(Tabla1[[#This Row],[COD. COLABORADOR]],'[1]Reg_PJ_IP (Bruto)'!$A:$A,'[1]Reg_PJ_IP (Bruto)'!$BL:$BL)</f>
        <v>ACREDITADA</v>
      </c>
    </row>
    <row r="1824" spans="1:10" x14ac:dyDescent="0.3">
      <c r="A1824" s="123" t="s">
        <v>1423</v>
      </c>
      <c r="B1824" s="124">
        <v>45261</v>
      </c>
      <c r="C1824" s="139" t="s">
        <v>67</v>
      </c>
      <c r="D1824" s="140">
        <v>1060432</v>
      </c>
      <c r="E1824" s="143" t="s">
        <v>1320</v>
      </c>
      <c r="F1824" s="141">
        <v>3842</v>
      </c>
      <c r="G1824" s="139" t="s">
        <v>1554</v>
      </c>
      <c r="H1824" s="139" t="s">
        <v>1052</v>
      </c>
      <c r="I1824" s="142" t="s">
        <v>75</v>
      </c>
      <c r="J1824" s="203" t="str">
        <f>+_xlfn.XLOOKUP(Tabla1[[#This Row],[COD. COLABORADOR]],'[1]Reg_PJ_IP (Bruto)'!$A:$A,'[1]Reg_PJ_IP (Bruto)'!$BL:$BL)</f>
        <v>ACREDITADA</v>
      </c>
    </row>
    <row r="1825" spans="1:10" x14ac:dyDescent="0.3">
      <c r="A1825" s="123" t="s">
        <v>1423</v>
      </c>
      <c r="B1825" s="126">
        <v>45352</v>
      </c>
      <c r="C1825" s="139" t="s">
        <v>70</v>
      </c>
      <c r="D1825" s="139">
        <v>1060459</v>
      </c>
      <c r="E1825" s="143" t="s">
        <v>558</v>
      </c>
      <c r="F1825" s="143">
        <v>4250</v>
      </c>
      <c r="G1825" s="143" t="s">
        <v>100</v>
      </c>
      <c r="H1825" s="139" t="s">
        <v>1045</v>
      </c>
      <c r="I1825" s="142" t="s">
        <v>75</v>
      </c>
      <c r="J1825" s="203" t="str">
        <f>+_xlfn.XLOOKUP(Tabla1[[#This Row],[COD. COLABORADOR]],'[1]Reg_PJ_IP (Bruto)'!$A:$A,'[1]Reg_PJ_IP (Bruto)'!$BL:$BL)</f>
        <v>ACREDITADA</v>
      </c>
    </row>
    <row r="1826" spans="1:10" x14ac:dyDescent="0.3">
      <c r="A1826" s="123" t="s">
        <v>1423</v>
      </c>
      <c r="B1826" s="124">
        <v>45383</v>
      </c>
      <c r="C1826" s="139" t="s">
        <v>70</v>
      </c>
      <c r="D1826" s="139">
        <v>1060413</v>
      </c>
      <c r="E1826" s="143" t="s">
        <v>559</v>
      </c>
      <c r="F1826" s="143">
        <v>6570</v>
      </c>
      <c r="G1826" s="139" t="s">
        <v>1445</v>
      </c>
      <c r="H1826" s="139" t="s">
        <v>1051</v>
      </c>
      <c r="I1826" s="142" t="s">
        <v>75</v>
      </c>
      <c r="J1826" s="203" t="str">
        <f>+_xlfn.XLOOKUP(Tabla1[[#This Row],[COD. COLABORADOR]],'[1]Reg_PJ_IP (Bruto)'!$A:$A,'[1]Reg_PJ_IP (Bruto)'!$BL:$BL)</f>
        <v>ACREDITADA</v>
      </c>
    </row>
    <row r="1827" spans="1:10" x14ac:dyDescent="0.3">
      <c r="A1827" s="123" t="s">
        <v>1423</v>
      </c>
      <c r="B1827" s="124">
        <v>45383</v>
      </c>
      <c r="C1827" s="139" t="s">
        <v>70</v>
      </c>
      <c r="D1827" s="139">
        <v>1060479</v>
      </c>
      <c r="E1827" s="143" t="s">
        <v>560</v>
      </c>
      <c r="F1827" s="143">
        <v>7729</v>
      </c>
      <c r="G1827" s="139" t="s">
        <v>206</v>
      </c>
      <c r="H1827" s="139" t="s">
        <v>1059</v>
      </c>
      <c r="I1827" s="142" t="s">
        <v>75</v>
      </c>
      <c r="J1827" s="203" t="str">
        <f>+_xlfn.XLOOKUP(Tabla1[[#This Row],[COD. COLABORADOR]],'[1]Reg_PJ_IP (Bruto)'!$A:$A,'[1]Reg_PJ_IP (Bruto)'!$BL:$BL)</f>
        <v>ACREDITADA</v>
      </c>
    </row>
    <row r="1828" spans="1:10" x14ac:dyDescent="0.3">
      <c r="A1828" s="123" t="s">
        <v>1423</v>
      </c>
      <c r="B1828" s="124">
        <v>45383</v>
      </c>
      <c r="C1828" s="139" t="s">
        <v>70</v>
      </c>
      <c r="D1828" s="139">
        <v>1060425</v>
      </c>
      <c r="E1828" s="143" t="s">
        <v>549</v>
      </c>
      <c r="F1828" s="143">
        <v>4425</v>
      </c>
      <c r="G1828" s="139" t="s">
        <v>1276</v>
      </c>
      <c r="H1828" s="139" t="s">
        <v>1046</v>
      </c>
      <c r="I1828" s="142" t="s">
        <v>75</v>
      </c>
      <c r="J1828" s="203" t="str">
        <f>+_xlfn.XLOOKUP(Tabla1[[#This Row],[COD. COLABORADOR]],'[1]Reg_PJ_IP (Bruto)'!$A:$A,'[1]Reg_PJ_IP (Bruto)'!$BL:$BL)</f>
        <v>ACREDITADA</v>
      </c>
    </row>
    <row r="1829" spans="1:10" x14ac:dyDescent="0.3">
      <c r="A1829" s="123" t="s">
        <v>1423</v>
      </c>
      <c r="B1829" s="124">
        <v>45413</v>
      </c>
      <c r="C1829" s="139" t="s">
        <v>70</v>
      </c>
      <c r="D1829" s="139">
        <v>1060425</v>
      </c>
      <c r="E1829" s="143" t="s">
        <v>549</v>
      </c>
      <c r="F1829" s="143">
        <v>4425</v>
      </c>
      <c r="G1829" s="139" t="s">
        <v>1276</v>
      </c>
      <c r="H1829" s="139" t="s">
        <v>1046</v>
      </c>
      <c r="I1829" s="142" t="s">
        <v>74</v>
      </c>
      <c r="J1829" s="203" t="str">
        <f>+_xlfn.XLOOKUP(Tabla1[[#This Row],[COD. COLABORADOR]],'[1]Reg_PJ_IP (Bruto)'!$A:$A,'[1]Reg_PJ_IP (Bruto)'!$BL:$BL)</f>
        <v>ACREDITADA</v>
      </c>
    </row>
    <row r="1830" spans="1:10" x14ac:dyDescent="0.3">
      <c r="A1830" s="123" t="s">
        <v>1423</v>
      </c>
      <c r="B1830" s="124">
        <v>45413</v>
      </c>
      <c r="C1830" s="139" t="s">
        <v>70</v>
      </c>
      <c r="D1830" s="139">
        <v>1060401</v>
      </c>
      <c r="E1830" s="143" t="s">
        <v>547</v>
      </c>
      <c r="F1830" s="143">
        <v>7700</v>
      </c>
      <c r="G1830" s="139" t="s">
        <v>130</v>
      </c>
      <c r="H1830" s="139" t="s">
        <v>1054</v>
      </c>
      <c r="I1830" s="142" t="s">
        <v>75</v>
      </c>
      <c r="J1830" s="203" t="str">
        <f>+_xlfn.XLOOKUP(Tabla1[[#This Row],[COD. COLABORADOR]],'[1]Reg_PJ_IP (Bruto)'!$A:$A,'[1]Reg_PJ_IP (Bruto)'!$BL:$BL)</f>
        <v>ACREDITADA</v>
      </c>
    </row>
    <row r="1831" spans="1:10" x14ac:dyDescent="0.3">
      <c r="A1831" s="123" t="s">
        <v>1423</v>
      </c>
      <c r="B1831" s="126">
        <v>45413</v>
      </c>
      <c r="C1831" s="139" t="s">
        <v>70</v>
      </c>
      <c r="D1831" s="139">
        <v>1060476</v>
      </c>
      <c r="E1831" s="139" t="s">
        <v>680</v>
      </c>
      <c r="F1831" s="139">
        <v>8045</v>
      </c>
      <c r="G1831" s="139" t="s">
        <v>1193</v>
      </c>
      <c r="H1831" s="139" t="s">
        <v>1059</v>
      </c>
      <c r="I1831" s="142" t="s">
        <v>74</v>
      </c>
      <c r="J1831" s="203" t="str">
        <f>+_xlfn.XLOOKUP(Tabla1[[#This Row],[COD. COLABORADOR]],'[1]Reg_PJ_IP (Bruto)'!$A:$A,'[1]Reg_PJ_IP (Bruto)'!$BL:$BL)</f>
        <v>ACREDITADA</v>
      </c>
    </row>
    <row r="1832" spans="1:10" x14ac:dyDescent="0.3">
      <c r="A1832" s="123" t="s">
        <v>1423</v>
      </c>
      <c r="B1832" s="124">
        <v>45444</v>
      </c>
      <c r="C1832" s="139" t="s">
        <v>70</v>
      </c>
      <c r="D1832" s="139">
        <v>1060459</v>
      </c>
      <c r="E1832" s="143" t="s">
        <v>558</v>
      </c>
      <c r="F1832" s="143">
        <v>4250</v>
      </c>
      <c r="G1832" s="139" t="s">
        <v>100</v>
      </c>
      <c r="H1832" s="139" t="s">
        <v>1045</v>
      </c>
      <c r="I1832" s="142" t="s">
        <v>74</v>
      </c>
      <c r="J1832" s="203" t="str">
        <f>+_xlfn.XLOOKUP(Tabla1[[#This Row],[COD. COLABORADOR]],'[1]Reg_PJ_IP (Bruto)'!$A:$A,'[1]Reg_PJ_IP (Bruto)'!$BL:$BL)</f>
        <v>ACREDITADA</v>
      </c>
    </row>
    <row r="1833" spans="1:10" x14ac:dyDescent="0.3">
      <c r="A1833" s="123" t="s">
        <v>1423</v>
      </c>
      <c r="B1833" s="124">
        <v>45444</v>
      </c>
      <c r="C1833" s="139" t="s">
        <v>69</v>
      </c>
      <c r="D1833" s="139">
        <v>1060177</v>
      </c>
      <c r="E1833" s="143" t="s">
        <v>1555</v>
      </c>
      <c r="F1833" s="143">
        <v>3842</v>
      </c>
      <c r="G1833" s="139" t="s">
        <v>1554</v>
      </c>
      <c r="H1833" s="139" t="s">
        <v>1079</v>
      </c>
      <c r="I1833" s="142" t="s">
        <v>74</v>
      </c>
      <c r="J1833" s="203" t="str">
        <f>+_xlfn.XLOOKUP(Tabla1[[#This Row],[COD. COLABORADOR]],'[1]Reg_PJ_IP (Bruto)'!$A:$A,'[1]Reg_PJ_IP (Bruto)'!$BL:$BL)</f>
        <v>ACREDITADA</v>
      </c>
    </row>
    <row r="1834" spans="1:10" x14ac:dyDescent="0.3">
      <c r="A1834" s="123" t="s">
        <v>1423</v>
      </c>
      <c r="B1834" s="126">
        <v>45444</v>
      </c>
      <c r="C1834" s="139" t="s">
        <v>70</v>
      </c>
      <c r="D1834" s="139">
        <v>1060436</v>
      </c>
      <c r="E1834" s="143" t="s">
        <v>1321</v>
      </c>
      <c r="F1834" s="139">
        <v>7347</v>
      </c>
      <c r="G1834" s="139" t="s">
        <v>1435</v>
      </c>
      <c r="H1834" s="139" t="s">
        <v>1045</v>
      </c>
      <c r="I1834" s="142" t="s">
        <v>75</v>
      </c>
      <c r="J1834" s="203" t="str">
        <f>+_xlfn.XLOOKUP(Tabla1[[#This Row],[COD. COLABORADOR]],'[1]Reg_PJ_IP (Bruto)'!$A:$A,'[1]Reg_PJ_IP (Bruto)'!$BL:$BL)</f>
        <v>ACREDITADA</v>
      </c>
    </row>
    <row r="1835" spans="1:10" x14ac:dyDescent="0.3">
      <c r="A1835" s="125" t="s">
        <v>1423</v>
      </c>
      <c r="B1835" s="124">
        <v>45474</v>
      </c>
      <c r="C1835" s="139" t="s">
        <v>70</v>
      </c>
      <c r="D1835" s="139">
        <v>1060354</v>
      </c>
      <c r="E1835" s="143" t="s">
        <v>543</v>
      </c>
      <c r="F1835" s="143">
        <v>1500</v>
      </c>
      <c r="G1835" s="139" t="s">
        <v>497</v>
      </c>
      <c r="H1835" s="139" t="s">
        <v>1063</v>
      </c>
      <c r="I1835" s="142" t="s">
        <v>75</v>
      </c>
      <c r="J1835" s="203" t="str">
        <f>+_xlfn.XLOOKUP(Tabla1[[#This Row],[COD. COLABORADOR]],'[1]Reg_PJ_IP (Bruto)'!$A:$A,'[1]Reg_PJ_IP (Bruto)'!$BL:$BL)</f>
        <v>ACREDITADA</v>
      </c>
    </row>
    <row r="1836" spans="1:10" x14ac:dyDescent="0.3">
      <c r="A1836" s="123" t="s">
        <v>1423</v>
      </c>
      <c r="B1836" s="126">
        <v>45474</v>
      </c>
      <c r="C1836" s="139" t="s">
        <v>69</v>
      </c>
      <c r="D1836" s="139">
        <v>1060458</v>
      </c>
      <c r="E1836" s="139" t="s">
        <v>1557</v>
      </c>
      <c r="F1836" s="139">
        <v>7320</v>
      </c>
      <c r="G1836" s="139" t="s">
        <v>104</v>
      </c>
      <c r="H1836" s="139" t="s">
        <v>1045</v>
      </c>
      <c r="I1836" s="142" t="s">
        <v>75</v>
      </c>
      <c r="J1836" s="203" t="str">
        <f>+_xlfn.XLOOKUP(Tabla1[[#This Row],[COD. COLABORADOR]],'[1]Reg_PJ_IP (Bruto)'!$A:$A,'[1]Reg_PJ_IP (Bruto)'!$BL:$BL)</f>
        <v>ACREDITADA</v>
      </c>
    </row>
    <row r="1837" spans="1:10" x14ac:dyDescent="0.3">
      <c r="A1837" s="125" t="s">
        <v>1423</v>
      </c>
      <c r="B1837" s="124">
        <v>45474</v>
      </c>
      <c r="C1837" s="139" t="s">
        <v>69</v>
      </c>
      <c r="D1837" s="139">
        <v>1060471</v>
      </c>
      <c r="E1837" s="143" t="s">
        <v>561</v>
      </c>
      <c r="F1837" s="143">
        <v>7657</v>
      </c>
      <c r="G1837" s="139" t="s">
        <v>1172</v>
      </c>
      <c r="H1837" s="139" t="s">
        <v>1051</v>
      </c>
      <c r="I1837" s="142" t="s">
        <v>75</v>
      </c>
      <c r="J1837" s="203" t="str">
        <f>+_xlfn.XLOOKUP(Tabla1[[#This Row],[COD. COLABORADOR]],'[1]Reg_PJ_IP (Bruto)'!$A:$A,'[1]Reg_PJ_IP (Bruto)'!$BL:$BL)</f>
        <v>ACREDITADA</v>
      </c>
    </row>
    <row r="1838" spans="1:10" x14ac:dyDescent="0.3">
      <c r="A1838" s="125" t="s">
        <v>1423</v>
      </c>
      <c r="B1838" s="124">
        <v>45474</v>
      </c>
      <c r="C1838" s="139" t="s">
        <v>70</v>
      </c>
      <c r="D1838" s="139">
        <v>1060467</v>
      </c>
      <c r="E1838" s="143" t="s">
        <v>562</v>
      </c>
      <c r="F1838" s="143">
        <v>4250</v>
      </c>
      <c r="G1838" s="139" t="s">
        <v>100</v>
      </c>
      <c r="H1838" s="139" t="s">
        <v>1045</v>
      </c>
      <c r="I1838" s="142" t="s">
        <v>75</v>
      </c>
      <c r="J1838" s="203" t="str">
        <f>+_xlfn.XLOOKUP(Tabla1[[#This Row],[COD. COLABORADOR]],'[1]Reg_PJ_IP (Bruto)'!$A:$A,'[1]Reg_PJ_IP (Bruto)'!$BL:$BL)</f>
        <v>ACREDITADA</v>
      </c>
    </row>
    <row r="1839" spans="1:10" x14ac:dyDescent="0.3">
      <c r="A1839" s="125" t="s">
        <v>1423</v>
      </c>
      <c r="B1839" s="124">
        <v>45505</v>
      </c>
      <c r="C1839" s="139" t="s">
        <v>70</v>
      </c>
      <c r="D1839" s="139">
        <v>1060394</v>
      </c>
      <c r="E1839" s="143" t="s">
        <v>888</v>
      </c>
      <c r="F1839" s="143">
        <v>3842</v>
      </c>
      <c r="G1839" s="139" t="s">
        <v>1554</v>
      </c>
      <c r="H1839" s="139" t="s">
        <v>1051</v>
      </c>
      <c r="I1839" s="142" t="s">
        <v>876</v>
      </c>
      <c r="J1839" s="203" t="str">
        <f>+_xlfn.XLOOKUP(Tabla1[[#This Row],[COD. COLABORADOR]],'[1]Reg_PJ_IP (Bruto)'!$A:$A,'[1]Reg_PJ_IP (Bruto)'!$BL:$BL)</f>
        <v>ACREDITADA</v>
      </c>
    </row>
    <row r="1840" spans="1:10" x14ac:dyDescent="0.3">
      <c r="A1840" s="125" t="s">
        <v>1423</v>
      </c>
      <c r="B1840" s="124">
        <v>45505</v>
      </c>
      <c r="C1840" s="139" t="s">
        <v>70</v>
      </c>
      <c r="D1840" s="139">
        <v>1060413</v>
      </c>
      <c r="E1840" s="143" t="s">
        <v>559</v>
      </c>
      <c r="F1840" s="143">
        <v>6570</v>
      </c>
      <c r="G1840" s="139" t="s">
        <v>1445</v>
      </c>
      <c r="H1840" s="139" t="s">
        <v>1051</v>
      </c>
      <c r="I1840" s="142" t="s">
        <v>75</v>
      </c>
      <c r="J1840" s="203" t="str">
        <f>+_xlfn.XLOOKUP(Tabla1[[#This Row],[COD. COLABORADOR]],'[1]Reg_PJ_IP (Bruto)'!$A:$A,'[1]Reg_PJ_IP (Bruto)'!$BL:$BL)</f>
        <v>ACREDITADA</v>
      </c>
    </row>
    <row r="1841" spans="1:10" x14ac:dyDescent="0.3">
      <c r="A1841" s="125" t="s">
        <v>1423</v>
      </c>
      <c r="B1841" s="124">
        <v>45505</v>
      </c>
      <c r="C1841" s="139" t="s">
        <v>70</v>
      </c>
      <c r="D1841" s="139">
        <v>1060406</v>
      </c>
      <c r="E1841" s="143" t="s">
        <v>563</v>
      </c>
      <c r="F1841" s="143">
        <v>3842</v>
      </c>
      <c r="G1841" s="139" t="s">
        <v>1554</v>
      </c>
      <c r="H1841" s="139" t="s">
        <v>1052</v>
      </c>
      <c r="I1841" s="142" t="s">
        <v>75</v>
      </c>
      <c r="J1841" s="203" t="str">
        <f>+_xlfn.XLOOKUP(Tabla1[[#This Row],[COD. COLABORADOR]],'[1]Reg_PJ_IP (Bruto)'!$A:$A,'[1]Reg_PJ_IP (Bruto)'!$BL:$BL)</f>
        <v>ACREDITADA</v>
      </c>
    </row>
    <row r="1842" spans="1:10" x14ac:dyDescent="0.3">
      <c r="A1842" s="125" t="s">
        <v>1423</v>
      </c>
      <c r="B1842" s="124">
        <v>45505</v>
      </c>
      <c r="C1842" s="139" t="s">
        <v>70</v>
      </c>
      <c r="D1842" s="139">
        <v>1060492</v>
      </c>
      <c r="E1842" s="143" t="s">
        <v>125</v>
      </c>
      <c r="F1842" s="143">
        <v>8013</v>
      </c>
      <c r="G1842" s="139" t="s">
        <v>126</v>
      </c>
      <c r="H1842" s="139" t="s">
        <v>1046</v>
      </c>
      <c r="I1842" s="142" t="s">
        <v>74</v>
      </c>
      <c r="J1842" s="203" t="str">
        <f>+_xlfn.XLOOKUP(Tabla1[[#This Row],[COD. COLABORADOR]],'[1]Reg_PJ_IP (Bruto)'!$A:$A,'[1]Reg_PJ_IP (Bruto)'!$BL:$BL)</f>
        <v>ACREDITADA</v>
      </c>
    </row>
    <row r="1843" spans="1:10" x14ac:dyDescent="0.3">
      <c r="A1843" s="125" t="s">
        <v>1423</v>
      </c>
      <c r="B1843" s="124">
        <v>45536</v>
      </c>
      <c r="C1843" s="139" t="s">
        <v>70</v>
      </c>
      <c r="D1843" s="139">
        <v>1060395</v>
      </c>
      <c r="E1843" s="143" t="s">
        <v>555</v>
      </c>
      <c r="F1843" s="143">
        <v>4250</v>
      </c>
      <c r="G1843" s="139" t="s">
        <v>100</v>
      </c>
      <c r="H1843" s="139" t="s">
        <v>1051</v>
      </c>
      <c r="I1843" s="142" t="s">
        <v>75</v>
      </c>
      <c r="J1843" s="203" t="str">
        <f>+_xlfn.XLOOKUP(Tabla1[[#This Row],[COD. COLABORADOR]],'[1]Reg_PJ_IP (Bruto)'!$A:$A,'[1]Reg_PJ_IP (Bruto)'!$BL:$BL)</f>
        <v>ACREDITADA</v>
      </c>
    </row>
    <row r="1844" spans="1:10" x14ac:dyDescent="0.3">
      <c r="A1844" s="125" t="s">
        <v>1423</v>
      </c>
      <c r="B1844" s="124">
        <v>45536</v>
      </c>
      <c r="C1844" s="139" t="s">
        <v>69</v>
      </c>
      <c r="D1844" s="139">
        <v>1060490</v>
      </c>
      <c r="E1844" s="143" t="s">
        <v>567</v>
      </c>
      <c r="F1844" s="143">
        <v>7657</v>
      </c>
      <c r="G1844" s="139" t="s">
        <v>1172</v>
      </c>
      <c r="H1844" s="139" t="s">
        <v>1046</v>
      </c>
      <c r="I1844" s="142" t="s">
        <v>75</v>
      </c>
      <c r="J1844" s="203" t="str">
        <f>+_xlfn.XLOOKUP(Tabla1[[#This Row],[COD. COLABORADOR]],'[1]Reg_PJ_IP (Bruto)'!$A:$A,'[1]Reg_PJ_IP (Bruto)'!$BL:$BL)</f>
        <v>ACREDITADA</v>
      </c>
    </row>
    <row r="1845" spans="1:10" x14ac:dyDescent="0.3">
      <c r="A1845" s="125" t="s">
        <v>1423</v>
      </c>
      <c r="B1845" s="124">
        <v>45536</v>
      </c>
      <c r="C1845" s="139" t="s">
        <v>70</v>
      </c>
      <c r="D1845" s="139">
        <v>1060473</v>
      </c>
      <c r="E1845" s="143" t="s">
        <v>566</v>
      </c>
      <c r="F1845" s="143">
        <v>7657</v>
      </c>
      <c r="G1845" s="139" t="s">
        <v>1172</v>
      </c>
      <c r="H1845" s="139" t="s">
        <v>1051</v>
      </c>
      <c r="I1845" s="142" t="s">
        <v>75</v>
      </c>
      <c r="J1845" s="203" t="str">
        <f>+_xlfn.XLOOKUP(Tabla1[[#This Row],[COD. COLABORADOR]],'[1]Reg_PJ_IP (Bruto)'!$A:$A,'[1]Reg_PJ_IP (Bruto)'!$BL:$BL)</f>
        <v>ACREDITADA</v>
      </c>
    </row>
    <row r="1846" spans="1:10" x14ac:dyDescent="0.3">
      <c r="A1846" s="123" t="s">
        <v>1423</v>
      </c>
      <c r="B1846" s="124">
        <v>45536</v>
      </c>
      <c r="C1846" s="139" t="s">
        <v>70</v>
      </c>
      <c r="D1846" s="139">
        <v>1060487</v>
      </c>
      <c r="E1846" s="143" t="s">
        <v>565</v>
      </c>
      <c r="F1846" s="143">
        <v>7347</v>
      </c>
      <c r="G1846" s="139" t="s">
        <v>1435</v>
      </c>
      <c r="H1846" s="139" t="s">
        <v>1060</v>
      </c>
      <c r="I1846" s="142" t="s">
        <v>75</v>
      </c>
      <c r="J1846" s="203" t="str">
        <f>+_xlfn.XLOOKUP(Tabla1[[#This Row],[COD. COLABORADOR]],'[1]Reg_PJ_IP (Bruto)'!$A:$A,'[1]Reg_PJ_IP (Bruto)'!$BL:$BL)</f>
        <v>ACREDITADA</v>
      </c>
    </row>
    <row r="1847" spans="1:10" x14ac:dyDescent="0.3">
      <c r="A1847" s="123" t="s">
        <v>1423</v>
      </c>
      <c r="B1847" s="124">
        <v>45538</v>
      </c>
      <c r="C1847" s="139" t="s">
        <v>70</v>
      </c>
      <c r="D1847" s="139">
        <v>1060470</v>
      </c>
      <c r="E1847" s="143" t="s">
        <v>564</v>
      </c>
      <c r="F1847" s="143">
        <v>7657</v>
      </c>
      <c r="G1847" s="139" t="s">
        <v>1172</v>
      </c>
      <c r="H1847" s="139" t="s">
        <v>1051</v>
      </c>
      <c r="I1847" s="142" t="s">
        <v>75</v>
      </c>
      <c r="J1847" s="203" t="str">
        <f>+_xlfn.XLOOKUP(Tabla1[[#This Row],[COD. COLABORADOR]],'[1]Reg_PJ_IP (Bruto)'!$A:$A,'[1]Reg_PJ_IP (Bruto)'!$BL:$BL)</f>
        <v>ACREDITADA</v>
      </c>
    </row>
    <row r="1848" spans="1:10" x14ac:dyDescent="0.3">
      <c r="A1848" s="123" t="s">
        <v>1423</v>
      </c>
      <c r="B1848" s="124">
        <v>45572</v>
      </c>
      <c r="C1848" s="139" t="s">
        <v>70</v>
      </c>
      <c r="D1848" s="139">
        <v>1060463</v>
      </c>
      <c r="E1848" s="143" t="s">
        <v>568</v>
      </c>
      <c r="F1848" s="143">
        <v>6866</v>
      </c>
      <c r="G1848" s="139" t="s">
        <v>1209</v>
      </c>
      <c r="H1848" s="139" t="s">
        <v>1051</v>
      </c>
      <c r="I1848" s="142" t="s">
        <v>75</v>
      </c>
      <c r="J1848" s="203" t="str">
        <f>+_xlfn.XLOOKUP(Tabla1[[#This Row],[COD. COLABORADOR]],'[1]Reg_PJ_IP (Bruto)'!$A:$A,'[1]Reg_PJ_IP (Bruto)'!$BL:$BL)</f>
        <v>ACREDITADA</v>
      </c>
    </row>
    <row r="1849" spans="1:10" x14ac:dyDescent="0.3">
      <c r="A1849" s="123" t="s">
        <v>1423</v>
      </c>
      <c r="B1849" s="126">
        <v>45572</v>
      </c>
      <c r="C1849" s="139" t="s">
        <v>70</v>
      </c>
      <c r="D1849" s="139">
        <v>1060404</v>
      </c>
      <c r="E1849" s="139" t="s">
        <v>569</v>
      </c>
      <c r="F1849" s="139">
        <v>3842</v>
      </c>
      <c r="G1849" s="139" t="s">
        <v>1554</v>
      </c>
      <c r="H1849" s="139" t="s">
        <v>1052</v>
      </c>
      <c r="I1849" s="142" t="s">
        <v>75</v>
      </c>
      <c r="J1849" s="203" t="str">
        <f>+_xlfn.XLOOKUP(Tabla1[[#This Row],[COD. COLABORADOR]],'[1]Reg_PJ_IP (Bruto)'!$A:$A,'[1]Reg_PJ_IP (Bruto)'!$BL:$BL)</f>
        <v>ACREDITADA</v>
      </c>
    </row>
    <row r="1850" spans="1:10" x14ac:dyDescent="0.3">
      <c r="A1850" s="125" t="s">
        <v>1423</v>
      </c>
      <c r="B1850" s="124">
        <v>45594</v>
      </c>
      <c r="C1850" s="139" t="s">
        <v>69</v>
      </c>
      <c r="D1850" s="139">
        <v>1060449</v>
      </c>
      <c r="E1850" s="143" t="s">
        <v>570</v>
      </c>
      <c r="F1850" s="143">
        <v>7657</v>
      </c>
      <c r="G1850" s="139" t="s">
        <v>1172</v>
      </c>
      <c r="H1850" s="139" t="s">
        <v>1047</v>
      </c>
      <c r="I1850" s="142" t="s">
        <v>75</v>
      </c>
      <c r="J1850" s="203" t="str">
        <f>+_xlfn.XLOOKUP(Tabla1[[#This Row],[COD. COLABORADOR]],'[1]Reg_PJ_IP (Bruto)'!$A:$A,'[1]Reg_PJ_IP (Bruto)'!$BL:$BL)</f>
        <v>ACREDITADA</v>
      </c>
    </row>
    <row r="1851" spans="1:10" x14ac:dyDescent="0.3">
      <c r="A1851" s="123" t="s">
        <v>1423</v>
      </c>
      <c r="B1851" s="124">
        <v>45597</v>
      </c>
      <c r="C1851" s="139" t="s">
        <v>70</v>
      </c>
      <c r="D1851" s="139">
        <v>1060463</v>
      </c>
      <c r="E1851" s="143" t="s">
        <v>568</v>
      </c>
      <c r="F1851" s="143">
        <v>6866</v>
      </c>
      <c r="G1851" s="139" t="s">
        <v>1209</v>
      </c>
      <c r="H1851" s="139" t="s">
        <v>1051</v>
      </c>
      <c r="I1851" s="142" t="s">
        <v>74</v>
      </c>
      <c r="J1851" s="203" t="str">
        <f>+_xlfn.XLOOKUP(Tabla1[[#This Row],[COD. COLABORADOR]],'[1]Reg_PJ_IP (Bruto)'!$A:$A,'[1]Reg_PJ_IP (Bruto)'!$BL:$BL)</f>
        <v>ACREDITADA</v>
      </c>
    </row>
    <row r="1852" spans="1:10" x14ac:dyDescent="0.3">
      <c r="A1852" s="123" t="s">
        <v>1423</v>
      </c>
      <c r="B1852" s="126">
        <v>45597</v>
      </c>
      <c r="C1852" s="139" t="s">
        <v>70</v>
      </c>
      <c r="D1852" s="139">
        <v>1060374</v>
      </c>
      <c r="E1852" s="139" t="s">
        <v>544</v>
      </c>
      <c r="F1852" s="143">
        <v>4250</v>
      </c>
      <c r="G1852" s="139" t="s">
        <v>100</v>
      </c>
      <c r="H1852" s="139" t="s">
        <v>1044</v>
      </c>
      <c r="I1852" s="142" t="s">
        <v>75</v>
      </c>
      <c r="J1852" s="203" t="str">
        <f>+_xlfn.XLOOKUP(Tabla1[[#This Row],[COD. COLABORADOR]],'[1]Reg_PJ_IP (Bruto)'!$A:$A,'[1]Reg_PJ_IP (Bruto)'!$BL:$BL)</f>
        <v>ACREDITADA</v>
      </c>
    </row>
    <row r="1853" spans="1:10" x14ac:dyDescent="0.3">
      <c r="A1853" s="123" t="s">
        <v>1423</v>
      </c>
      <c r="B1853" s="126">
        <v>45603</v>
      </c>
      <c r="C1853" s="139" t="s">
        <v>69</v>
      </c>
      <c r="D1853" s="139">
        <v>1060396</v>
      </c>
      <c r="E1853" s="143" t="s">
        <v>571</v>
      </c>
      <c r="F1853" s="139">
        <v>7347</v>
      </c>
      <c r="G1853" s="139" t="s">
        <v>1435</v>
      </c>
      <c r="H1853" s="139" t="s">
        <v>1051</v>
      </c>
      <c r="I1853" s="142" t="s">
        <v>75</v>
      </c>
      <c r="J1853" s="203" t="str">
        <f>+_xlfn.XLOOKUP(Tabla1[[#This Row],[COD. COLABORADOR]],'[1]Reg_PJ_IP (Bruto)'!$A:$A,'[1]Reg_PJ_IP (Bruto)'!$BL:$BL)</f>
        <v>ACREDITADA</v>
      </c>
    </row>
    <row r="1854" spans="1:10" x14ac:dyDescent="0.3">
      <c r="A1854" s="123" t="s">
        <v>1423</v>
      </c>
      <c r="B1854" s="126">
        <v>45621</v>
      </c>
      <c r="C1854" s="139" t="s">
        <v>70</v>
      </c>
      <c r="D1854" s="139">
        <v>1060448</v>
      </c>
      <c r="E1854" s="139" t="s">
        <v>1319</v>
      </c>
      <c r="F1854" s="139">
        <v>7657</v>
      </c>
      <c r="G1854" s="139" t="s">
        <v>1172</v>
      </c>
      <c r="H1854" s="139" t="s">
        <v>1047</v>
      </c>
      <c r="I1854" s="142" t="s">
        <v>75</v>
      </c>
      <c r="J1854" s="203" t="str">
        <f>+_xlfn.XLOOKUP(Tabla1[[#This Row],[COD. COLABORADOR]],'[1]Reg_PJ_IP (Bruto)'!$A:$A,'[1]Reg_PJ_IP (Bruto)'!$BL:$BL)</f>
        <v>ACREDITADA</v>
      </c>
    </row>
    <row r="1855" spans="1:10" x14ac:dyDescent="0.3">
      <c r="A1855" s="123" t="s">
        <v>1423</v>
      </c>
      <c r="B1855" s="126">
        <v>45621</v>
      </c>
      <c r="C1855" s="139" t="s">
        <v>70</v>
      </c>
      <c r="D1855" s="139">
        <v>1060429</v>
      </c>
      <c r="E1855" s="139" t="s">
        <v>1315</v>
      </c>
      <c r="F1855" s="139">
        <v>6470</v>
      </c>
      <c r="G1855" s="139" t="s">
        <v>1174</v>
      </c>
      <c r="H1855" s="139" t="s">
        <v>1047</v>
      </c>
      <c r="I1855" s="142" t="s">
        <v>75</v>
      </c>
      <c r="J1855" s="203" t="str">
        <f>+_xlfn.XLOOKUP(Tabla1[[#This Row],[COD. COLABORADOR]],'[1]Reg_PJ_IP (Bruto)'!$A:$A,'[1]Reg_PJ_IP (Bruto)'!$BL:$BL)</f>
        <v>ACREDITADA</v>
      </c>
    </row>
    <row r="1856" spans="1:10" x14ac:dyDescent="0.3">
      <c r="A1856" s="123" t="s">
        <v>1423</v>
      </c>
      <c r="B1856" s="126">
        <v>45625</v>
      </c>
      <c r="C1856" s="139" t="s">
        <v>70</v>
      </c>
      <c r="D1856" s="139">
        <v>1060399</v>
      </c>
      <c r="E1856" s="139" t="s">
        <v>546</v>
      </c>
      <c r="F1856" s="139">
        <v>6470</v>
      </c>
      <c r="G1856" s="139" t="s">
        <v>1174</v>
      </c>
      <c r="H1856" s="139" t="s">
        <v>1047</v>
      </c>
      <c r="I1856" s="142" t="s">
        <v>75</v>
      </c>
      <c r="J1856" s="203" t="str">
        <f>+_xlfn.XLOOKUP(Tabla1[[#This Row],[COD. COLABORADOR]],'[1]Reg_PJ_IP (Bruto)'!$A:$A,'[1]Reg_PJ_IP (Bruto)'!$BL:$BL)</f>
        <v>ACREDITADA</v>
      </c>
    </row>
    <row r="1857" spans="1:10" x14ac:dyDescent="0.3">
      <c r="A1857" s="123" t="s">
        <v>1423</v>
      </c>
      <c r="B1857" s="124">
        <v>45627</v>
      </c>
      <c r="C1857" s="139" t="s">
        <v>70</v>
      </c>
      <c r="D1857" s="139">
        <v>1060395</v>
      </c>
      <c r="E1857" s="143" t="s">
        <v>555</v>
      </c>
      <c r="F1857" s="143">
        <v>4250</v>
      </c>
      <c r="G1857" s="139" t="s">
        <v>100</v>
      </c>
      <c r="H1857" s="139" t="s">
        <v>1051</v>
      </c>
      <c r="I1857" s="142" t="s">
        <v>75</v>
      </c>
      <c r="J1857" s="203" t="str">
        <f>+_xlfn.XLOOKUP(Tabla1[[#This Row],[COD. COLABORADOR]],'[1]Reg_PJ_IP (Bruto)'!$A:$A,'[1]Reg_PJ_IP (Bruto)'!$BL:$BL)</f>
        <v>ACREDITADA</v>
      </c>
    </row>
    <row r="1858" spans="1:10" x14ac:dyDescent="0.3">
      <c r="A1858" s="123" t="s">
        <v>1423</v>
      </c>
      <c r="B1858" s="126">
        <v>45627</v>
      </c>
      <c r="C1858" s="139" t="s">
        <v>70</v>
      </c>
      <c r="D1858" s="139">
        <v>1060428</v>
      </c>
      <c r="E1858" s="139" t="s">
        <v>548</v>
      </c>
      <c r="F1858" s="139">
        <v>6866</v>
      </c>
      <c r="G1858" s="139" t="s">
        <v>1209</v>
      </c>
      <c r="H1858" s="139" t="s">
        <v>1047</v>
      </c>
      <c r="I1858" s="142" t="s">
        <v>75</v>
      </c>
      <c r="J1858" s="203" t="str">
        <f>+_xlfn.XLOOKUP(Tabla1[[#This Row],[COD. COLABORADOR]],'[1]Reg_PJ_IP (Bruto)'!$A:$A,'[1]Reg_PJ_IP (Bruto)'!$BL:$BL)</f>
        <v>ACREDITADA</v>
      </c>
    </row>
    <row r="1859" spans="1:10" x14ac:dyDescent="0.3">
      <c r="A1859" s="123" t="s">
        <v>1423</v>
      </c>
      <c r="B1859" s="128">
        <v>45635</v>
      </c>
      <c r="C1859" s="139" t="s">
        <v>69</v>
      </c>
      <c r="D1859" s="140">
        <v>1060450</v>
      </c>
      <c r="E1859" s="141" t="s">
        <v>1322</v>
      </c>
      <c r="F1859" s="141">
        <v>6866</v>
      </c>
      <c r="G1859" s="140" t="s">
        <v>1209</v>
      </c>
      <c r="H1859" s="140" t="s">
        <v>1047</v>
      </c>
      <c r="I1859" s="142" t="s">
        <v>75</v>
      </c>
      <c r="J1859" s="203" t="str">
        <f>+_xlfn.XLOOKUP(Tabla1[[#This Row],[COD. COLABORADOR]],'[1]Reg_PJ_IP (Bruto)'!$A:$A,'[1]Reg_PJ_IP (Bruto)'!$BL:$BL)</f>
        <v>ACREDITADA</v>
      </c>
    </row>
    <row r="1860" spans="1:10" x14ac:dyDescent="0.3">
      <c r="A1860" s="123" t="s">
        <v>1423</v>
      </c>
      <c r="B1860" s="124">
        <v>45635</v>
      </c>
      <c r="C1860" s="139" t="s">
        <v>69</v>
      </c>
      <c r="D1860" s="139">
        <v>1060486</v>
      </c>
      <c r="E1860" s="143" t="s">
        <v>572</v>
      </c>
      <c r="F1860" s="143">
        <v>3842</v>
      </c>
      <c r="G1860" s="139" t="s">
        <v>1554</v>
      </c>
      <c r="H1860" s="139" t="s">
        <v>1060</v>
      </c>
      <c r="I1860" s="142" t="s">
        <v>75</v>
      </c>
      <c r="J1860" s="203" t="str">
        <f>+_xlfn.XLOOKUP(Tabla1[[#This Row],[COD. COLABORADOR]],'[1]Reg_PJ_IP (Bruto)'!$A:$A,'[1]Reg_PJ_IP (Bruto)'!$BL:$BL)</f>
        <v>ACREDITADA</v>
      </c>
    </row>
    <row r="1861" spans="1:10" x14ac:dyDescent="0.3">
      <c r="A1861" s="123" t="s">
        <v>1423</v>
      </c>
      <c r="B1861" s="126">
        <v>45635</v>
      </c>
      <c r="C1861" s="139" t="s">
        <v>70</v>
      </c>
      <c r="D1861" s="140">
        <v>1060527</v>
      </c>
      <c r="E1861" s="141" t="s">
        <v>205</v>
      </c>
      <c r="F1861" s="140">
        <v>7729</v>
      </c>
      <c r="G1861" s="140" t="s">
        <v>206</v>
      </c>
      <c r="H1861" s="140" t="s">
        <v>1059</v>
      </c>
      <c r="I1861" s="142" t="s">
        <v>75</v>
      </c>
      <c r="J1861" s="203" t="str">
        <f>+_xlfn.XLOOKUP(Tabla1[[#This Row],[COD. COLABORADOR]],'[1]Reg_PJ_IP (Bruto)'!$A:$A,'[1]Reg_PJ_IP (Bruto)'!$BL:$BL)</f>
        <v>ACREDITADA</v>
      </c>
    </row>
    <row r="1862" spans="1:10" x14ac:dyDescent="0.3">
      <c r="A1862" s="125" t="s">
        <v>1423</v>
      </c>
      <c r="B1862" s="124">
        <v>45663</v>
      </c>
      <c r="C1862" s="139" t="s">
        <v>70</v>
      </c>
      <c r="D1862" s="139">
        <v>1060519</v>
      </c>
      <c r="E1862" s="143" t="s">
        <v>842</v>
      </c>
      <c r="F1862" s="143">
        <v>7347</v>
      </c>
      <c r="G1862" s="139" t="s">
        <v>1435</v>
      </c>
      <c r="H1862" s="139" t="s">
        <v>1060</v>
      </c>
      <c r="I1862" s="142" t="s">
        <v>74</v>
      </c>
      <c r="J1862" s="203" t="str">
        <f>+_xlfn.XLOOKUP(Tabla1[[#This Row],[COD. COLABORADOR]],'[1]Reg_PJ_IP (Bruto)'!$A:$A,'[1]Reg_PJ_IP (Bruto)'!$BL:$BL)</f>
        <v>ACREDITADA</v>
      </c>
    </row>
    <row r="1863" spans="1:10" x14ac:dyDescent="0.3">
      <c r="A1863" s="123" t="s">
        <v>1423</v>
      </c>
      <c r="B1863" s="126">
        <v>45684</v>
      </c>
      <c r="C1863" s="139" t="s">
        <v>69</v>
      </c>
      <c r="D1863" s="139">
        <v>1060503</v>
      </c>
      <c r="E1863" s="139" t="s">
        <v>843</v>
      </c>
      <c r="F1863" s="143">
        <v>6470</v>
      </c>
      <c r="G1863" s="139" t="s">
        <v>1174</v>
      </c>
      <c r="H1863" s="139" t="s">
        <v>1060</v>
      </c>
      <c r="I1863" s="142" t="s">
        <v>75</v>
      </c>
      <c r="J1863" s="203" t="str">
        <f>+_xlfn.XLOOKUP(Tabla1[[#This Row],[COD. COLABORADOR]],'[1]Reg_PJ_IP (Bruto)'!$A:$A,'[1]Reg_PJ_IP (Bruto)'!$BL:$BL)</f>
        <v>ACREDITADA</v>
      </c>
    </row>
    <row r="1864" spans="1:10" x14ac:dyDescent="0.3">
      <c r="A1864" s="125" t="s">
        <v>1423</v>
      </c>
      <c r="B1864" s="124">
        <v>45689</v>
      </c>
      <c r="C1864" s="139" t="s">
        <v>70</v>
      </c>
      <c r="D1864" s="139">
        <v>1060460</v>
      </c>
      <c r="E1864" s="143" t="s">
        <v>859</v>
      </c>
      <c r="F1864" s="143">
        <v>4250</v>
      </c>
      <c r="G1864" s="139" t="s">
        <v>100</v>
      </c>
      <c r="H1864" s="139" t="s">
        <v>1045</v>
      </c>
      <c r="I1864" s="142" t="s">
        <v>75</v>
      </c>
      <c r="J1864" s="203" t="str">
        <f>+_xlfn.XLOOKUP(Tabla1[[#This Row],[COD. COLABORADOR]],'[1]Reg_PJ_IP (Bruto)'!$A:$A,'[1]Reg_PJ_IP (Bruto)'!$BL:$BL)</f>
        <v>ACREDITADA</v>
      </c>
    </row>
    <row r="1865" spans="1:10" x14ac:dyDescent="0.3">
      <c r="A1865" s="123" t="s">
        <v>1423</v>
      </c>
      <c r="B1865" s="124">
        <v>45698</v>
      </c>
      <c r="C1865" s="139" t="s">
        <v>71</v>
      </c>
      <c r="D1865" s="139">
        <v>1060527</v>
      </c>
      <c r="E1865" s="143" t="s">
        <v>205</v>
      </c>
      <c r="F1865" s="143">
        <v>7729</v>
      </c>
      <c r="G1865" s="139" t="s">
        <v>206</v>
      </c>
      <c r="H1865" s="139" t="s">
        <v>1059</v>
      </c>
      <c r="I1865" s="142" t="s">
        <v>71</v>
      </c>
      <c r="J1865" s="203" t="str">
        <f>+_xlfn.XLOOKUP(Tabla1[[#This Row],[COD. COLABORADOR]],'[1]Reg_PJ_IP (Bruto)'!$A:$A,'[1]Reg_PJ_IP (Bruto)'!$BL:$BL)</f>
        <v>ACREDITADA</v>
      </c>
    </row>
    <row r="1866" spans="1:10" x14ac:dyDescent="0.3">
      <c r="A1866" s="125" t="s">
        <v>1423</v>
      </c>
      <c r="B1866" s="124">
        <v>45699</v>
      </c>
      <c r="C1866" s="139" t="s">
        <v>70</v>
      </c>
      <c r="D1866" s="139">
        <v>1060461</v>
      </c>
      <c r="E1866" s="143" t="s">
        <v>861</v>
      </c>
      <c r="F1866" s="143">
        <v>4250</v>
      </c>
      <c r="G1866" s="139" t="s">
        <v>100</v>
      </c>
      <c r="H1866" s="139" t="s">
        <v>1045</v>
      </c>
      <c r="I1866" s="142" t="s">
        <v>75</v>
      </c>
      <c r="J1866" s="203" t="str">
        <f>+_xlfn.XLOOKUP(Tabla1[[#This Row],[COD. COLABORADOR]],'[1]Reg_PJ_IP (Bruto)'!$A:$A,'[1]Reg_PJ_IP (Bruto)'!$BL:$BL)</f>
        <v>ACREDITADA</v>
      </c>
    </row>
    <row r="1867" spans="1:10" x14ac:dyDescent="0.3">
      <c r="A1867" s="125" t="s">
        <v>1423</v>
      </c>
      <c r="B1867" s="124">
        <v>45699</v>
      </c>
      <c r="C1867" s="139" t="s">
        <v>70</v>
      </c>
      <c r="D1867" s="139">
        <v>1060466</v>
      </c>
      <c r="E1867" s="143" t="s">
        <v>860</v>
      </c>
      <c r="F1867" s="143">
        <v>4250</v>
      </c>
      <c r="G1867" s="139" t="s">
        <v>100</v>
      </c>
      <c r="H1867" s="139" t="s">
        <v>1045</v>
      </c>
      <c r="I1867" s="142" t="s">
        <v>75</v>
      </c>
      <c r="J1867" s="203" t="str">
        <f>+_xlfn.XLOOKUP(Tabla1[[#This Row],[COD. COLABORADOR]],'[1]Reg_PJ_IP (Bruto)'!$A:$A,'[1]Reg_PJ_IP (Bruto)'!$BL:$BL)</f>
        <v>ACREDITADA</v>
      </c>
    </row>
    <row r="1868" spans="1:10" x14ac:dyDescent="0.3">
      <c r="A1868" s="125" t="s">
        <v>1423</v>
      </c>
      <c r="B1868" s="124">
        <v>45714</v>
      </c>
      <c r="C1868" s="139" t="s">
        <v>70</v>
      </c>
      <c r="D1868" s="139">
        <v>1060468</v>
      </c>
      <c r="E1868" s="143" t="s">
        <v>889</v>
      </c>
      <c r="F1868" s="143">
        <v>4250</v>
      </c>
      <c r="G1868" s="139" t="s">
        <v>100</v>
      </c>
      <c r="H1868" s="139" t="s">
        <v>1045</v>
      </c>
      <c r="I1868" s="142" t="s">
        <v>75</v>
      </c>
      <c r="J1868" s="203" t="str">
        <f>+_xlfn.XLOOKUP(Tabla1[[#This Row],[COD. COLABORADOR]],'[1]Reg_PJ_IP (Bruto)'!$A:$A,'[1]Reg_PJ_IP (Bruto)'!$BL:$BL)</f>
        <v>ACREDITADA</v>
      </c>
    </row>
    <row r="1869" spans="1:10" x14ac:dyDescent="0.3">
      <c r="A1869" s="125" t="s">
        <v>1423</v>
      </c>
      <c r="B1869" s="124">
        <v>45717</v>
      </c>
      <c r="C1869" s="139" t="s">
        <v>70</v>
      </c>
      <c r="D1869" s="139">
        <v>1060450</v>
      </c>
      <c r="E1869" s="143" t="s">
        <v>1322</v>
      </c>
      <c r="F1869" s="143">
        <v>6866</v>
      </c>
      <c r="G1869" s="139" t="s">
        <v>1209</v>
      </c>
      <c r="H1869" s="139" t="s">
        <v>1047</v>
      </c>
      <c r="I1869" s="142" t="s">
        <v>74</v>
      </c>
      <c r="J1869" s="203" t="str">
        <f>+_xlfn.XLOOKUP(Tabla1[[#This Row],[COD. COLABORADOR]],'[1]Reg_PJ_IP (Bruto)'!$A:$A,'[1]Reg_PJ_IP (Bruto)'!$BL:$BL)</f>
        <v>ACREDITADA</v>
      </c>
    </row>
    <row r="1870" spans="1:10" x14ac:dyDescent="0.3">
      <c r="A1870" s="125" t="s">
        <v>1423</v>
      </c>
      <c r="B1870" s="124">
        <v>45717</v>
      </c>
      <c r="C1870" s="139" t="s">
        <v>70</v>
      </c>
      <c r="D1870" s="139">
        <v>1060462</v>
      </c>
      <c r="E1870" s="143" t="s">
        <v>890</v>
      </c>
      <c r="F1870" s="143">
        <v>4250</v>
      </c>
      <c r="G1870" s="139" t="s">
        <v>100</v>
      </c>
      <c r="H1870" s="139" t="s">
        <v>1045</v>
      </c>
      <c r="I1870" s="142" t="s">
        <v>75</v>
      </c>
      <c r="J1870" s="203" t="str">
        <f>+_xlfn.XLOOKUP(Tabla1[[#This Row],[COD. COLABORADOR]],'[1]Reg_PJ_IP (Bruto)'!$A:$A,'[1]Reg_PJ_IP (Bruto)'!$BL:$BL)</f>
        <v>ACREDITADA</v>
      </c>
    </row>
    <row r="1871" spans="1:10" x14ac:dyDescent="0.3">
      <c r="A1871" s="125" t="s">
        <v>1423</v>
      </c>
      <c r="B1871" s="124">
        <v>45748</v>
      </c>
      <c r="C1871" s="139" t="s">
        <v>70</v>
      </c>
      <c r="D1871" s="139">
        <v>1060425</v>
      </c>
      <c r="E1871" s="143" t="s">
        <v>549</v>
      </c>
      <c r="F1871" s="143">
        <v>4425</v>
      </c>
      <c r="G1871" s="139" t="s">
        <v>1276</v>
      </c>
      <c r="H1871" s="139" t="s">
        <v>1046</v>
      </c>
      <c r="I1871" s="142" t="s">
        <v>75</v>
      </c>
      <c r="J1871" s="203" t="str">
        <f>+_xlfn.XLOOKUP(Tabla1[[#This Row],[COD. COLABORADOR]],'[1]Reg_PJ_IP (Bruto)'!$A:$A,'[1]Reg_PJ_IP (Bruto)'!$BL:$BL)</f>
        <v>ACREDITADA</v>
      </c>
    </row>
    <row r="1872" spans="1:10" x14ac:dyDescent="0.3">
      <c r="A1872" s="125" t="s">
        <v>1423</v>
      </c>
      <c r="B1872" s="124">
        <v>45748</v>
      </c>
      <c r="C1872" s="139" t="s">
        <v>69</v>
      </c>
      <c r="D1872" s="139">
        <v>1060474</v>
      </c>
      <c r="E1872" s="143" t="s">
        <v>916</v>
      </c>
      <c r="F1872" s="143">
        <v>7726</v>
      </c>
      <c r="G1872" s="139" t="s">
        <v>87</v>
      </c>
      <c r="H1872" s="139" t="s">
        <v>1059</v>
      </c>
      <c r="I1872" s="142" t="s">
        <v>75</v>
      </c>
      <c r="J1872" s="203" t="str">
        <f>+_xlfn.XLOOKUP(Tabla1[[#This Row],[COD. COLABORADOR]],'[1]Reg_PJ_IP (Bruto)'!$A:$A,'[1]Reg_PJ_IP (Bruto)'!$BL:$BL)</f>
        <v>ACREDITADA</v>
      </c>
    </row>
    <row r="1873" spans="1:10" x14ac:dyDescent="0.3">
      <c r="A1873" s="125" t="s">
        <v>1423</v>
      </c>
      <c r="B1873" s="124">
        <v>45778</v>
      </c>
      <c r="C1873" s="139" t="s">
        <v>70</v>
      </c>
      <c r="D1873" s="139">
        <v>1060479</v>
      </c>
      <c r="E1873" s="143" t="s">
        <v>560</v>
      </c>
      <c r="F1873" s="143">
        <v>7729</v>
      </c>
      <c r="G1873" s="139" t="s">
        <v>206</v>
      </c>
      <c r="H1873" s="139" t="s">
        <v>1059</v>
      </c>
      <c r="I1873" s="142" t="s">
        <v>74</v>
      </c>
      <c r="J1873" s="203" t="str">
        <f>+_xlfn.XLOOKUP(Tabla1[[#This Row],[COD. COLABORADOR]],'[1]Reg_PJ_IP (Bruto)'!$A:$A,'[1]Reg_PJ_IP (Bruto)'!$BL:$BL)</f>
        <v>ACREDITADA</v>
      </c>
    </row>
    <row r="1874" spans="1:10" x14ac:dyDescent="0.3">
      <c r="A1874" s="125" t="s">
        <v>1423</v>
      </c>
      <c r="B1874" s="124">
        <v>45778</v>
      </c>
      <c r="C1874" s="139" t="s">
        <v>70</v>
      </c>
      <c r="D1874" s="139">
        <v>1060394</v>
      </c>
      <c r="E1874" s="143" t="s">
        <v>888</v>
      </c>
      <c r="F1874" s="143">
        <v>3842</v>
      </c>
      <c r="G1874" s="139" t="s">
        <v>1554</v>
      </c>
      <c r="H1874" s="139" t="s">
        <v>1051</v>
      </c>
      <c r="I1874" s="142" t="s">
        <v>74</v>
      </c>
      <c r="J1874" s="203" t="str">
        <f>+_xlfn.XLOOKUP(Tabla1[[#This Row],[COD. COLABORADOR]],'[1]Reg_PJ_IP (Bruto)'!$A:$A,'[1]Reg_PJ_IP (Bruto)'!$BL:$BL)</f>
        <v>ACREDITADA</v>
      </c>
    </row>
    <row r="1875" spans="1:10" x14ac:dyDescent="0.3">
      <c r="A1875" s="125" t="s">
        <v>1423</v>
      </c>
      <c r="B1875" s="124">
        <v>45818</v>
      </c>
      <c r="C1875" s="139" t="s">
        <v>69</v>
      </c>
      <c r="D1875" s="139">
        <v>1060507</v>
      </c>
      <c r="E1875" s="143" t="s">
        <v>1132</v>
      </c>
      <c r="F1875" s="143">
        <v>6470</v>
      </c>
      <c r="G1875" s="139" t="s">
        <v>1174</v>
      </c>
      <c r="H1875" s="139" t="s">
        <v>1060</v>
      </c>
      <c r="I1875" s="142" t="s">
        <v>75</v>
      </c>
      <c r="J1875" s="203" t="str">
        <f>+_xlfn.XLOOKUP(Tabla1[[#This Row],[COD. COLABORADOR]],'[1]Reg_PJ_IP (Bruto)'!$A:$A,'[1]Reg_PJ_IP (Bruto)'!$BL:$BL)</f>
        <v>ACREDITADA</v>
      </c>
    </row>
    <row r="1876" spans="1:10" x14ac:dyDescent="0.3">
      <c r="A1876" s="125" t="s">
        <v>1423</v>
      </c>
      <c r="B1876" s="124">
        <v>45818</v>
      </c>
      <c r="C1876" s="139" t="s">
        <v>69</v>
      </c>
      <c r="D1876" s="140">
        <v>1060431</v>
      </c>
      <c r="E1876" s="141" t="s">
        <v>1316</v>
      </c>
      <c r="F1876" s="141">
        <v>6570</v>
      </c>
      <c r="G1876" s="140" t="s">
        <v>1445</v>
      </c>
      <c r="H1876" s="140" t="s">
        <v>1050</v>
      </c>
      <c r="I1876" s="142" t="s">
        <v>74</v>
      </c>
      <c r="J1876" s="203" t="str">
        <f>+_xlfn.XLOOKUP(Tabla1[[#This Row],[COD. COLABORADOR]],'[1]Reg_PJ_IP (Bruto)'!$A:$A,'[1]Reg_PJ_IP (Bruto)'!$BL:$BL)</f>
        <v>ACREDITADA</v>
      </c>
    </row>
    <row r="1877" spans="1:10" x14ac:dyDescent="0.3">
      <c r="A1877" s="125" t="s">
        <v>1423</v>
      </c>
      <c r="B1877" s="124">
        <v>45818</v>
      </c>
      <c r="C1877" s="139" t="s">
        <v>69</v>
      </c>
      <c r="D1877" s="139">
        <v>1060397</v>
      </c>
      <c r="E1877" s="143" t="s">
        <v>552</v>
      </c>
      <c r="F1877" s="143">
        <v>4250</v>
      </c>
      <c r="G1877" s="139" t="s">
        <v>100</v>
      </c>
      <c r="H1877" s="139" t="s">
        <v>1052</v>
      </c>
      <c r="I1877" s="142" t="s">
        <v>75</v>
      </c>
      <c r="J1877" s="203" t="str">
        <f>+_xlfn.XLOOKUP(Tabla1[[#This Row],[COD. COLABORADOR]],'[1]Reg_PJ_IP (Bruto)'!$A:$A,'[1]Reg_PJ_IP (Bruto)'!$BL:$BL)</f>
        <v>ACREDITADA</v>
      </c>
    </row>
    <row r="1878" spans="1:10" x14ac:dyDescent="0.3">
      <c r="A1878" s="125" t="s">
        <v>1423</v>
      </c>
      <c r="B1878" s="124">
        <v>45838</v>
      </c>
      <c r="C1878" s="139" t="s">
        <v>70</v>
      </c>
      <c r="D1878" s="140">
        <v>1060464</v>
      </c>
      <c r="E1878" s="141" t="s">
        <v>976</v>
      </c>
      <c r="F1878" s="141">
        <v>6866</v>
      </c>
      <c r="G1878" s="140" t="s">
        <v>1209</v>
      </c>
      <c r="H1878" s="139" t="s">
        <v>1051</v>
      </c>
      <c r="I1878" s="142" t="s">
        <v>75</v>
      </c>
      <c r="J1878" s="203" t="str">
        <f>+_xlfn.XLOOKUP(Tabla1[[#This Row],[COD. COLABORADOR]],'[1]Reg_PJ_IP (Bruto)'!$A:$A,'[1]Reg_PJ_IP (Bruto)'!$BL:$BL)</f>
        <v>ACREDITADA</v>
      </c>
    </row>
    <row r="1879" spans="1:10" x14ac:dyDescent="0.3">
      <c r="A1879" s="125" t="s">
        <v>1423</v>
      </c>
      <c r="B1879" s="124">
        <v>45839</v>
      </c>
      <c r="C1879" s="139" t="s">
        <v>70</v>
      </c>
      <c r="D1879" s="140">
        <v>1060469</v>
      </c>
      <c r="E1879" s="141" t="s">
        <v>979</v>
      </c>
      <c r="F1879" s="141">
        <v>6866</v>
      </c>
      <c r="G1879" s="140" t="s">
        <v>1209</v>
      </c>
      <c r="H1879" s="139" t="s">
        <v>1051</v>
      </c>
      <c r="I1879" s="142" t="s">
        <v>75</v>
      </c>
      <c r="J1879" s="203" t="str">
        <f>+_xlfn.XLOOKUP(Tabla1[[#This Row],[COD. COLABORADOR]],'[1]Reg_PJ_IP (Bruto)'!$A:$A,'[1]Reg_PJ_IP (Bruto)'!$BL:$BL)</f>
        <v>ACREDITADA</v>
      </c>
    </row>
    <row r="1880" spans="1:10" x14ac:dyDescent="0.3">
      <c r="A1880" s="125" t="s">
        <v>1423</v>
      </c>
      <c r="B1880" s="124">
        <v>45839</v>
      </c>
      <c r="C1880" s="139" t="s">
        <v>69</v>
      </c>
      <c r="D1880" s="139">
        <v>1060402</v>
      </c>
      <c r="E1880" s="143" t="s">
        <v>977</v>
      </c>
      <c r="F1880" s="143">
        <v>4250</v>
      </c>
      <c r="G1880" s="139" t="s">
        <v>100</v>
      </c>
      <c r="H1880" s="139" t="s">
        <v>1051</v>
      </c>
      <c r="I1880" s="142" t="s">
        <v>75</v>
      </c>
      <c r="J1880" s="203" t="str">
        <f>+_xlfn.XLOOKUP(Tabla1[[#This Row],[COD. COLABORADOR]],'[1]Reg_PJ_IP (Bruto)'!$A:$A,'[1]Reg_PJ_IP (Bruto)'!$BL:$BL)</f>
        <v>ACREDITADA</v>
      </c>
    </row>
    <row r="1881" spans="1:10" x14ac:dyDescent="0.3">
      <c r="A1881" s="125" t="s">
        <v>1423</v>
      </c>
      <c r="B1881" s="124">
        <v>45839</v>
      </c>
      <c r="C1881" s="139" t="s">
        <v>70</v>
      </c>
      <c r="D1881" s="139">
        <v>1060177</v>
      </c>
      <c r="E1881" s="143" t="s">
        <v>1555</v>
      </c>
      <c r="F1881" s="143">
        <v>3842</v>
      </c>
      <c r="G1881" s="139" t="s">
        <v>1554</v>
      </c>
      <c r="H1881" s="139" t="s">
        <v>1079</v>
      </c>
      <c r="I1881" s="142" t="s">
        <v>75</v>
      </c>
      <c r="J1881" s="203" t="str">
        <f>+_xlfn.XLOOKUP(Tabla1[[#This Row],[COD. COLABORADOR]],'[1]Reg_PJ_IP (Bruto)'!$A:$A,'[1]Reg_PJ_IP (Bruto)'!$BL:$BL)</f>
        <v>ACREDITADA</v>
      </c>
    </row>
    <row r="1882" spans="1:10" x14ac:dyDescent="0.3">
      <c r="A1882" s="125" t="s">
        <v>1423</v>
      </c>
      <c r="B1882" s="124">
        <v>45862</v>
      </c>
      <c r="C1882" s="139" t="s">
        <v>69</v>
      </c>
      <c r="D1882" s="140">
        <v>1060411</v>
      </c>
      <c r="E1882" s="141" t="s">
        <v>978</v>
      </c>
      <c r="F1882" s="141">
        <v>6570</v>
      </c>
      <c r="G1882" s="140" t="s">
        <v>1445</v>
      </c>
      <c r="H1882" s="139" t="s">
        <v>1051</v>
      </c>
      <c r="I1882" s="142" t="s">
        <v>75</v>
      </c>
      <c r="J1882" s="203" t="str">
        <f>+_xlfn.XLOOKUP(Tabla1[[#This Row],[COD. COLABORADOR]],'[1]Reg_PJ_IP (Bruto)'!$A:$A,'[1]Reg_PJ_IP (Bruto)'!$BL:$BL)</f>
        <v>ACREDITADA</v>
      </c>
    </row>
    <row r="1883" spans="1:10" x14ac:dyDescent="0.3">
      <c r="A1883" s="125" t="s">
        <v>1423</v>
      </c>
      <c r="B1883" s="124">
        <v>45870</v>
      </c>
      <c r="C1883" s="139" t="s">
        <v>70</v>
      </c>
      <c r="D1883" s="140">
        <v>1060490</v>
      </c>
      <c r="E1883" s="141" t="s">
        <v>567</v>
      </c>
      <c r="F1883" s="143">
        <v>7657</v>
      </c>
      <c r="G1883" s="139" t="s">
        <v>1172</v>
      </c>
      <c r="H1883" s="139" t="s">
        <v>1046</v>
      </c>
      <c r="I1883" s="142" t="s">
        <v>74</v>
      </c>
      <c r="J1883" s="203" t="str">
        <f>+_xlfn.XLOOKUP(Tabla1[[#This Row],[COD. COLABORADOR]],'[1]Reg_PJ_IP (Bruto)'!$A:$A,'[1]Reg_PJ_IP (Bruto)'!$BL:$BL)</f>
        <v>ACREDITADA</v>
      </c>
    </row>
    <row r="1884" spans="1:10" x14ac:dyDescent="0.3">
      <c r="A1884" s="125" t="s">
        <v>1423</v>
      </c>
      <c r="B1884" s="124">
        <v>45891</v>
      </c>
      <c r="C1884" s="139" t="s">
        <v>70</v>
      </c>
      <c r="D1884" s="140">
        <v>1060405</v>
      </c>
      <c r="E1884" s="143" t="s">
        <v>1004</v>
      </c>
      <c r="F1884" s="141">
        <v>3842</v>
      </c>
      <c r="G1884" s="140" t="s">
        <v>1554</v>
      </c>
      <c r="H1884" s="139" t="s">
        <v>1051</v>
      </c>
      <c r="I1884" s="142" t="s">
        <v>75</v>
      </c>
      <c r="J1884" s="203" t="str">
        <f>+_xlfn.XLOOKUP(Tabla1[[#This Row],[COD. COLABORADOR]],'[1]Reg_PJ_IP (Bruto)'!$A:$A,'[1]Reg_PJ_IP (Bruto)'!$BL:$BL)</f>
        <v>ACREDITADA</v>
      </c>
    </row>
    <row r="1885" spans="1:10" x14ac:dyDescent="0.3">
      <c r="A1885" s="125" t="s">
        <v>1423</v>
      </c>
      <c r="B1885" s="124">
        <v>45891</v>
      </c>
      <c r="C1885" s="139" t="s">
        <v>70</v>
      </c>
      <c r="D1885" s="140">
        <v>1060448</v>
      </c>
      <c r="E1885" s="141" t="s">
        <v>1319</v>
      </c>
      <c r="F1885" s="141">
        <v>7657</v>
      </c>
      <c r="G1885" s="140" t="s">
        <v>1172</v>
      </c>
      <c r="H1885" s="139" t="s">
        <v>1047</v>
      </c>
      <c r="I1885" s="142" t="s">
        <v>75</v>
      </c>
      <c r="J1885" s="203" t="str">
        <f>+_xlfn.XLOOKUP(Tabla1[[#This Row],[COD. COLABORADOR]],'[1]Reg_PJ_IP (Bruto)'!$A:$A,'[1]Reg_PJ_IP (Bruto)'!$BL:$BL)</f>
        <v>ACREDITADA</v>
      </c>
    </row>
    <row r="1886" spans="1:10" x14ac:dyDescent="0.3">
      <c r="A1886" s="125" t="s">
        <v>1423</v>
      </c>
      <c r="B1886" s="124">
        <v>45922</v>
      </c>
      <c r="C1886" s="139" t="s">
        <v>69</v>
      </c>
      <c r="D1886" s="140">
        <v>1060425</v>
      </c>
      <c r="E1886" s="143" t="s">
        <v>549</v>
      </c>
      <c r="F1886" s="141">
        <v>4425</v>
      </c>
      <c r="G1886" s="140" t="s">
        <v>1276</v>
      </c>
      <c r="H1886" s="139" t="s">
        <v>1046</v>
      </c>
      <c r="I1886" s="142" t="s">
        <v>75</v>
      </c>
      <c r="J1886" s="203" t="str">
        <f>+_xlfn.XLOOKUP(Tabla1[[#This Row],[COD. COLABORADOR]],'[1]Reg_PJ_IP (Bruto)'!$A:$A,'[1]Reg_PJ_IP (Bruto)'!$BL:$BL)</f>
        <v>ACREDITADA</v>
      </c>
    </row>
    <row r="1887" spans="1:10" x14ac:dyDescent="0.3">
      <c r="A1887" s="125" t="s">
        <v>1423</v>
      </c>
      <c r="B1887" s="124">
        <v>45922</v>
      </c>
      <c r="C1887" s="139" t="s">
        <v>69</v>
      </c>
      <c r="D1887" s="140">
        <v>1060523</v>
      </c>
      <c r="E1887" s="143" t="s">
        <v>1016</v>
      </c>
      <c r="F1887" s="141">
        <v>7347</v>
      </c>
      <c r="G1887" s="140" t="s">
        <v>1435</v>
      </c>
      <c r="H1887" s="139" t="s">
        <v>1060</v>
      </c>
      <c r="I1887" s="142" t="s">
        <v>75</v>
      </c>
      <c r="J1887" s="203" t="str">
        <f>+_xlfn.XLOOKUP(Tabla1[[#This Row],[COD. COLABORADOR]],'[1]Reg_PJ_IP (Bruto)'!$A:$A,'[1]Reg_PJ_IP (Bruto)'!$BL:$BL)</f>
        <v>ACREDITADA</v>
      </c>
    </row>
    <row r="1888" spans="1:10" x14ac:dyDescent="0.3">
      <c r="A1888" s="125" t="s">
        <v>1423</v>
      </c>
      <c r="B1888" s="124">
        <v>45931</v>
      </c>
      <c r="C1888" s="139" t="s">
        <v>71</v>
      </c>
      <c r="D1888" s="140">
        <v>1060479</v>
      </c>
      <c r="E1888" s="143" t="s">
        <v>560</v>
      </c>
      <c r="F1888" s="143">
        <v>7729</v>
      </c>
      <c r="G1888" s="139" t="s">
        <v>206</v>
      </c>
      <c r="H1888" s="139" t="s">
        <v>1059</v>
      </c>
      <c r="I1888" s="142" t="s">
        <v>71</v>
      </c>
      <c r="J1888" s="203" t="str">
        <f>+_xlfn.XLOOKUP(Tabla1[[#This Row],[COD. COLABORADOR]],'[1]Reg_PJ_IP (Bruto)'!$A:$A,'[1]Reg_PJ_IP (Bruto)'!$BL:$BL)</f>
        <v>ACREDITADA</v>
      </c>
    </row>
    <row r="1889" spans="1:10" x14ac:dyDescent="0.3">
      <c r="A1889" s="125" t="s">
        <v>1423</v>
      </c>
      <c r="B1889" s="124">
        <v>45931</v>
      </c>
      <c r="C1889" s="139" t="s">
        <v>69</v>
      </c>
      <c r="D1889" s="140">
        <v>1060392</v>
      </c>
      <c r="E1889" s="143" t="s">
        <v>1021</v>
      </c>
      <c r="F1889" s="143">
        <v>3842</v>
      </c>
      <c r="G1889" s="139" t="s">
        <v>1554</v>
      </c>
      <c r="H1889" s="139" t="s">
        <v>1052</v>
      </c>
      <c r="I1889" s="142" t="s">
        <v>75</v>
      </c>
      <c r="J1889" s="203" t="str">
        <f>+_xlfn.XLOOKUP(Tabla1[[#This Row],[COD. COLABORADOR]],'[1]Reg_PJ_IP (Bruto)'!$A:$A,'[1]Reg_PJ_IP (Bruto)'!$BL:$BL)</f>
        <v>ACREDITADA</v>
      </c>
    </row>
    <row r="1890" spans="1:10" x14ac:dyDescent="0.3">
      <c r="A1890" s="125" t="s">
        <v>1423</v>
      </c>
      <c r="B1890" s="124">
        <v>45931</v>
      </c>
      <c r="C1890" s="139" t="s">
        <v>69</v>
      </c>
      <c r="D1890" s="139">
        <v>1060472</v>
      </c>
      <c r="E1890" s="143" t="s">
        <v>1323</v>
      </c>
      <c r="F1890" s="143">
        <v>7657</v>
      </c>
      <c r="G1890" s="139" t="s">
        <v>1172</v>
      </c>
      <c r="H1890" s="139" t="s">
        <v>1051</v>
      </c>
      <c r="I1890" s="142" t="s">
        <v>75</v>
      </c>
      <c r="J1890" s="203" t="str">
        <f>+_xlfn.XLOOKUP(Tabla1[[#This Row],[COD. COLABORADOR]],'[1]Reg_PJ_IP (Bruto)'!$A:$A,'[1]Reg_PJ_IP (Bruto)'!$BL:$BL)</f>
        <v>ACREDITADA</v>
      </c>
    </row>
    <row r="1891" spans="1:10" x14ac:dyDescent="0.3">
      <c r="A1891" s="125" t="s">
        <v>1423</v>
      </c>
      <c r="B1891" s="124">
        <v>45962</v>
      </c>
      <c r="C1891" s="139" t="s">
        <v>69</v>
      </c>
      <c r="D1891" s="139">
        <v>1060374</v>
      </c>
      <c r="E1891" s="143" t="s">
        <v>544</v>
      </c>
      <c r="F1891" s="143">
        <v>4250</v>
      </c>
      <c r="G1891" s="139" t="s">
        <v>100</v>
      </c>
      <c r="H1891" s="139" t="s">
        <v>1044</v>
      </c>
      <c r="I1891" s="142" t="s">
        <v>75</v>
      </c>
      <c r="J1891" s="203" t="str">
        <f>+_xlfn.XLOOKUP(Tabla1[[#This Row],[COD. COLABORADOR]],'[1]Reg_PJ_IP (Bruto)'!$A:$A,'[1]Reg_PJ_IP (Bruto)'!$BL:$BL)</f>
        <v>ACREDITADA</v>
      </c>
    </row>
    <row r="1892" spans="1:10" x14ac:dyDescent="0.3">
      <c r="A1892" s="125" t="s">
        <v>1423</v>
      </c>
      <c r="B1892" s="124">
        <v>45962</v>
      </c>
      <c r="C1892" s="139" t="s">
        <v>69</v>
      </c>
      <c r="D1892" s="139">
        <v>1060354</v>
      </c>
      <c r="E1892" s="143" t="s">
        <v>543</v>
      </c>
      <c r="F1892" s="143">
        <v>1500</v>
      </c>
      <c r="G1892" s="139" t="s">
        <v>497</v>
      </c>
      <c r="H1892" s="139" t="s">
        <v>1063</v>
      </c>
      <c r="I1892" s="142" t="s">
        <v>75</v>
      </c>
      <c r="J1892" s="203" t="str">
        <f>+_xlfn.XLOOKUP(Tabla1[[#This Row],[COD. COLABORADOR]],'[1]Reg_PJ_IP (Bruto)'!$A:$A,'[1]Reg_PJ_IP (Bruto)'!$BL:$BL)</f>
        <v>ACREDITADA</v>
      </c>
    </row>
    <row r="1893" spans="1:10" x14ac:dyDescent="0.3">
      <c r="A1893" s="125" t="s">
        <v>1423</v>
      </c>
      <c r="B1893" s="124">
        <v>45992</v>
      </c>
      <c r="C1893" s="139" t="s">
        <v>70</v>
      </c>
      <c r="D1893" s="139">
        <v>1060399</v>
      </c>
      <c r="E1893" s="143" t="s">
        <v>546</v>
      </c>
      <c r="F1893" s="143">
        <v>6470</v>
      </c>
      <c r="G1893" s="139" t="s">
        <v>1174</v>
      </c>
      <c r="H1893" s="139" t="s">
        <v>1047</v>
      </c>
      <c r="I1893" s="142" t="s">
        <v>74</v>
      </c>
      <c r="J1893" s="203" t="str">
        <f>+_xlfn.XLOOKUP(Tabla1[[#This Row],[COD. COLABORADOR]],'[1]Reg_PJ_IP (Bruto)'!$A:$A,'[1]Reg_PJ_IP (Bruto)'!$BL:$BL)</f>
        <v>ACREDITADA</v>
      </c>
    </row>
    <row r="1894" spans="1:10" x14ac:dyDescent="0.3">
      <c r="A1894" s="125" t="s">
        <v>1423</v>
      </c>
      <c r="B1894" s="124">
        <v>45992</v>
      </c>
      <c r="C1894" s="139" t="s">
        <v>70</v>
      </c>
      <c r="D1894" s="139">
        <v>1060429</v>
      </c>
      <c r="E1894" s="143" t="s">
        <v>1315</v>
      </c>
      <c r="F1894" s="143">
        <v>6470</v>
      </c>
      <c r="G1894" s="139" t="s">
        <v>1174</v>
      </c>
      <c r="H1894" s="139" t="s">
        <v>1047</v>
      </c>
      <c r="I1894" s="142" t="s">
        <v>75</v>
      </c>
      <c r="J1894" s="203" t="str">
        <f>+_xlfn.XLOOKUP(Tabla1[[#This Row],[COD. COLABORADOR]],'[1]Reg_PJ_IP (Bruto)'!$A:$A,'[1]Reg_PJ_IP (Bruto)'!$BL:$BL)</f>
        <v>ACREDITADA</v>
      </c>
    </row>
    <row r="1895" spans="1:10" x14ac:dyDescent="0.3">
      <c r="A1895" s="125" t="s">
        <v>1423</v>
      </c>
      <c r="B1895" s="124">
        <v>45992</v>
      </c>
      <c r="C1895" s="139" t="s">
        <v>70</v>
      </c>
      <c r="D1895" s="139">
        <v>1060449</v>
      </c>
      <c r="E1895" s="143" t="s">
        <v>570</v>
      </c>
      <c r="F1895" s="143">
        <v>7657</v>
      </c>
      <c r="G1895" s="139" t="s">
        <v>1172</v>
      </c>
      <c r="H1895" s="139" t="s">
        <v>1047</v>
      </c>
      <c r="I1895" s="142" t="s">
        <v>75</v>
      </c>
      <c r="J1895" s="203" t="str">
        <f>+_xlfn.XLOOKUP(Tabla1[[#This Row],[COD. COLABORADOR]],'[1]Reg_PJ_IP (Bruto)'!$A:$A,'[1]Reg_PJ_IP (Bruto)'!$BL:$BL)</f>
        <v>ACREDITADA</v>
      </c>
    </row>
    <row r="1896" spans="1:10" x14ac:dyDescent="0.3">
      <c r="A1896" s="125" t="s">
        <v>1423</v>
      </c>
      <c r="B1896" s="124">
        <v>46023</v>
      </c>
      <c r="C1896" s="139" t="s">
        <v>69</v>
      </c>
      <c r="D1896" s="139">
        <v>1060470</v>
      </c>
      <c r="E1896" s="143" t="s">
        <v>564</v>
      </c>
      <c r="F1896" s="143">
        <v>7657</v>
      </c>
      <c r="G1896" s="139" t="s">
        <v>1172</v>
      </c>
      <c r="H1896" s="139" t="s">
        <v>1051</v>
      </c>
      <c r="I1896" s="142" t="s">
        <v>74</v>
      </c>
      <c r="J1896" s="203" t="str">
        <f>+_xlfn.XLOOKUP(Tabla1[[#This Row],[COD. COLABORADOR]],'[1]Reg_PJ_IP (Bruto)'!$A:$A,'[1]Reg_PJ_IP (Bruto)'!$BL:$BL)</f>
        <v>ACREDITADA</v>
      </c>
    </row>
    <row r="1897" spans="1:10" x14ac:dyDescent="0.3">
      <c r="A1897" s="125" t="s">
        <v>1423</v>
      </c>
      <c r="B1897" s="124">
        <v>46023</v>
      </c>
      <c r="C1897" s="139" t="s">
        <v>70</v>
      </c>
      <c r="D1897" s="139">
        <v>1060465</v>
      </c>
      <c r="E1897" s="143" t="s">
        <v>1090</v>
      </c>
      <c r="F1897" s="143">
        <v>6570</v>
      </c>
      <c r="G1897" s="139" t="s">
        <v>1445</v>
      </c>
      <c r="H1897" s="139" t="s">
        <v>1051</v>
      </c>
      <c r="I1897" s="142" t="s">
        <v>75</v>
      </c>
      <c r="J1897" s="203" t="str">
        <f>+_xlfn.XLOOKUP(Tabla1[[#This Row],[COD. COLABORADOR]],'[1]Reg_PJ_IP (Bruto)'!$A:$A,'[1]Reg_PJ_IP (Bruto)'!$BL:$BL)</f>
        <v>ACREDITADA</v>
      </c>
    </row>
    <row r="1898" spans="1:10" x14ac:dyDescent="0.3">
      <c r="A1898" s="125" t="s">
        <v>1423</v>
      </c>
      <c r="B1898" s="124">
        <v>46054</v>
      </c>
      <c r="C1898" s="139" t="s">
        <v>70</v>
      </c>
      <c r="D1898" s="140">
        <v>1060413</v>
      </c>
      <c r="E1898" s="143" t="s">
        <v>559</v>
      </c>
      <c r="F1898" s="141">
        <v>6570</v>
      </c>
      <c r="G1898" s="139" t="s">
        <v>1445</v>
      </c>
      <c r="H1898" s="139" t="s">
        <v>1051</v>
      </c>
      <c r="I1898" s="142" t="s">
        <v>74</v>
      </c>
      <c r="J1898" s="203" t="str">
        <f>+_xlfn.XLOOKUP(Tabla1[[#This Row],[COD. COLABORADOR]],'[1]Reg_PJ_IP (Bruto)'!$A:$A,'[1]Reg_PJ_IP (Bruto)'!$BL:$BL)</f>
        <v>ACREDITADA</v>
      </c>
    </row>
    <row r="1899" spans="1:10" x14ac:dyDescent="0.3">
      <c r="A1899" s="125" t="s">
        <v>1423</v>
      </c>
      <c r="B1899" s="124">
        <v>46078</v>
      </c>
      <c r="C1899" s="139" t="s">
        <v>70</v>
      </c>
      <c r="D1899" s="139">
        <v>1060474</v>
      </c>
      <c r="E1899" s="143" t="s">
        <v>916</v>
      </c>
      <c r="F1899" s="143">
        <v>7726</v>
      </c>
      <c r="G1899" s="139" t="s">
        <v>87</v>
      </c>
      <c r="H1899" s="139" t="s">
        <v>1059</v>
      </c>
      <c r="I1899" s="142" t="s">
        <v>74</v>
      </c>
      <c r="J1899" s="203" t="str">
        <f>+_xlfn.XLOOKUP(Tabla1[[#This Row],[COD. COLABORADOR]],'[1]Reg_PJ_IP (Bruto)'!$A:$A,'[1]Reg_PJ_IP (Bruto)'!$BL:$BL)</f>
        <v>ACREDITADA</v>
      </c>
    </row>
    <row r="1900" spans="1:10" x14ac:dyDescent="0.3">
      <c r="A1900" s="123" t="s">
        <v>1423</v>
      </c>
      <c r="B1900" s="126">
        <v>46079</v>
      </c>
      <c r="C1900" s="139" t="s">
        <v>71</v>
      </c>
      <c r="D1900" s="139">
        <v>1060401</v>
      </c>
      <c r="E1900" s="143" t="s">
        <v>547</v>
      </c>
      <c r="F1900" s="139">
        <v>7700</v>
      </c>
      <c r="G1900" s="139" t="s">
        <v>130</v>
      </c>
      <c r="H1900" s="139" t="s">
        <v>1054</v>
      </c>
      <c r="I1900" s="142" t="s">
        <v>71</v>
      </c>
      <c r="J1900" s="203" t="str">
        <f>+_xlfn.XLOOKUP(Tabla1[[#This Row],[COD. COLABORADOR]],'[1]Reg_PJ_IP (Bruto)'!$A:$A,'[1]Reg_PJ_IP (Bruto)'!$BL:$BL)</f>
        <v>ACREDITADA</v>
      </c>
    </row>
    <row r="1901" spans="1:10" x14ac:dyDescent="0.3">
      <c r="A1901" s="123" t="s">
        <v>1423</v>
      </c>
      <c r="B1901" s="124">
        <v>46085</v>
      </c>
      <c r="C1901" s="139" t="s">
        <v>68</v>
      </c>
      <c r="D1901" s="139">
        <v>1060448</v>
      </c>
      <c r="E1901" s="143" t="s">
        <v>1319</v>
      </c>
      <c r="F1901" s="143">
        <v>7657</v>
      </c>
      <c r="G1901" s="139" t="s">
        <v>1172</v>
      </c>
      <c r="H1901" s="139" t="s">
        <v>1047</v>
      </c>
      <c r="I1901" s="142" t="s">
        <v>74</v>
      </c>
      <c r="J1901" s="203" t="str">
        <f>+_xlfn.XLOOKUP(Tabla1[[#This Row],[COD. COLABORADOR]],'[1]Reg_PJ_IP (Bruto)'!$A:$A,'[1]Reg_PJ_IP (Bruto)'!$BL:$BL)</f>
        <v>ACREDITADA</v>
      </c>
    </row>
    <row r="1902" spans="1:10" x14ac:dyDescent="0.3">
      <c r="A1902" s="123" t="s">
        <v>1423</v>
      </c>
      <c r="B1902" s="126">
        <v>46105</v>
      </c>
      <c r="C1902" s="139" t="s">
        <v>70</v>
      </c>
      <c r="D1902" s="139">
        <v>1060548</v>
      </c>
      <c r="E1902" s="143" t="s">
        <v>1133</v>
      </c>
      <c r="F1902" s="139">
        <v>1750</v>
      </c>
      <c r="G1902" s="139" t="s">
        <v>162</v>
      </c>
      <c r="H1902" s="139" t="s">
        <v>1047</v>
      </c>
      <c r="I1902" s="142" t="s">
        <v>75</v>
      </c>
      <c r="J1902" s="203" t="str">
        <f>+_xlfn.XLOOKUP(Tabla1[[#This Row],[COD. COLABORADOR]],'[1]Reg_PJ_IP (Bruto)'!$A:$A,'[1]Reg_PJ_IP (Bruto)'!$BL:$BL)</f>
        <v>ACREDITADA</v>
      </c>
    </row>
    <row r="1903" spans="1:10" x14ac:dyDescent="0.3">
      <c r="A1903" s="125" t="s">
        <v>1423</v>
      </c>
      <c r="B1903" s="124">
        <v>46106</v>
      </c>
      <c r="C1903" s="139" t="s">
        <v>70</v>
      </c>
      <c r="D1903" s="139">
        <v>1060397</v>
      </c>
      <c r="E1903" s="143" t="s">
        <v>552</v>
      </c>
      <c r="F1903" s="143">
        <v>4250</v>
      </c>
      <c r="G1903" s="139" t="s">
        <v>100</v>
      </c>
      <c r="H1903" s="139" t="s">
        <v>1052</v>
      </c>
      <c r="I1903" s="142" t="s">
        <v>75</v>
      </c>
      <c r="J1903" s="203" t="str">
        <f>+_xlfn.XLOOKUP(Tabla1[[#This Row],[COD. COLABORADOR]],'[1]Reg_PJ_IP (Bruto)'!$A:$A,'[1]Reg_PJ_IP (Bruto)'!$BL:$BL)</f>
        <v>ACREDITADA</v>
      </c>
    </row>
    <row r="1904" spans="1:10" x14ac:dyDescent="0.3">
      <c r="A1904" s="123" t="s">
        <v>1423</v>
      </c>
      <c r="B1904" s="124">
        <v>46111</v>
      </c>
      <c r="C1904" s="139" t="s">
        <v>71</v>
      </c>
      <c r="D1904" s="139">
        <v>1060425</v>
      </c>
      <c r="E1904" s="143" t="s">
        <v>549</v>
      </c>
      <c r="F1904" s="143">
        <v>4425</v>
      </c>
      <c r="G1904" s="139" t="s">
        <v>1276</v>
      </c>
      <c r="H1904" s="139" t="s">
        <v>1046</v>
      </c>
      <c r="I1904" s="142" t="s">
        <v>71</v>
      </c>
      <c r="J1904" s="203" t="str">
        <f>+_xlfn.XLOOKUP(Tabla1[[#This Row],[COD. COLABORADOR]],'[1]Reg_PJ_IP (Bruto)'!$A:$A,'[1]Reg_PJ_IP (Bruto)'!$BL:$BL)</f>
        <v>ACREDITADA</v>
      </c>
    </row>
    <row r="1905" spans="1:10" x14ac:dyDescent="0.3">
      <c r="A1905" s="125" t="s">
        <v>1423</v>
      </c>
      <c r="B1905" s="124">
        <v>46111</v>
      </c>
      <c r="C1905" s="139" t="s">
        <v>70</v>
      </c>
      <c r="D1905" s="139">
        <v>1060545</v>
      </c>
      <c r="E1905" s="143" t="s">
        <v>1134</v>
      </c>
      <c r="F1905" s="143">
        <v>3842</v>
      </c>
      <c r="G1905" s="139" t="s">
        <v>1554</v>
      </c>
      <c r="H1905" s="139" t="s">
        <v>1051</v>
      </c>
      <c r="I1905" s="142" t="s">
        <v>75</v>
      </c>
      <c r="J1905" s="203" t="str">
        <f>+_xlfn.XLOOKUP(Tabla1[[#This Row],[COD. COLABORADOR]],'[1]Reg_PJ_IP (Bruto)'!$A:$A,'[1]Reg_PJ_IP (Bruto)'!$BL:$BL)</f>
        <v>ACREDITADA</v>
      </c>
    </row>
    <row r="1906" spans="1:10" x14ac:dyDescent="0.3">
      <c r="A1906" s="123" t="s">
        <v>1423</v>
      </c>
      <c r="B1906" s="124">
        <v>46126</v>
      </c>
      <c r="C1906" s="139" t="s">
        <v>70</v>
      </c>
      <c r="D1906" s="139">
        <v>1060450</v>
      </c>
      <c r="E1906" s="143" t="s">
        <v>1322</v>
      </c>
      <c r="F1906" s="143">
        <v>6866</v>
      </c>
      <c r="G1906" s="139" t="s">
        <v>1209</v>
      </c>
      <c r="H1906" s="139" t="s">
        <v>1047</v>
      </c>
      <c r="I1906" s="142" t="s">
        <v>75</v>
      </c>
      <c r="J1906" s="203" t="str">
        <f>+_xlfn.XLOOKUP(Tabla1[[#This Row],[COD. COLABORADOR]],'[1]Reg_PJ_IP (Bruto)'!$A:$A,'[1]Reg_PJ_IP (Bruto)'!$BL:$BL)</f>
        <v>ACREDITADA</v>
      </c>
    </row>
    <row r="1907" spans="1:10" x14ac:dyDescent="0.3">
      <c r="A1907" s="123" t="s">
        <v>1423</v>
      </c>
      <c r="B1907" s="124">
        <v>46126</v>
      </c>
      <c r="C1907" s="139" t="s">
        <v>70</v>
      </c>
      <c r="D1907" s="139">
        <v>1060428</v>
      </c>
      <c r="E1907" s="143" t="s">
        <v>548</v>
      </c>
      <c r="F1907" s="143">
        <v>6866</v>
      </c>
      <c r="G1907" s="139" t="s">
        <v>1209</v>
      </c>
      <c r="H1907" s="139" t="s">
        <v>1047</v>
      </c>
      <c r="I1907" s="142" t="s">
        <v>75</v>
      </c>
      <c r="J1907" s="203" t="str">
        <f>+_xlfn.XLOOKUP(Tabla1[[#This Row],[COD. COLABORADOR]],'[1]Reg_PJ_IP (Bruto)'!$A:$A,'[1]Reg_PJ_IP (Bruto)'!$BL:$BL)</f>
        <v>ACREDITADA</v>
      </c>
    </row>
    <row r="1908" spans="1:10" x14ac:dyDescent="0.3">
      <c r="A1908" s="123" t="s">
        <v>1423</v>
      </c>
      <c r="B1908" s="124">
        <v>46132</v>
      </c>
      <c r="C1908" s="139" t="s">
        <v>70</v>
      </c>
      <c r="D1908" s="139">
        <v>1060478</v>
      </c>
      <c r="E1908" s="143" t="s">
        <v>1146</v>
      </c>
      <c r="F1908" s="143">
        <v>7729</v>
      </c>
      <c r="G1908" s="139" t="s">
        <v>206</v>
      </c>
      <c r="H1908" s="139" t="s">
        <v>1059</v>
      </c>
      <c r="I1908" s="142" t="s">
        <v>75</v>
      </c>
      <c r="J1908" s="203" t="str">
        <f>+_xlfn.XLOOKUP(Tabla1[[#This Row],[COD. COLABORADOR]],'[1]Reg_PJ_IP (Bruto)'!$A:$A,'[1]Reg_PJ_IP (Bruto)'!$BL:$BL)</f>
        <v>ACREDITADA</v>
      </c>
    </row>
    <row r="1909" spans="1:10" x14ac:dyDescent="0.3">
      <c r="A1909" s="125" t="s">
        <v>1423</v>
      </c>
      <c r="B1909" s="124">
        <v>46133</v>
      </c>
      <c r="C1909" s="139" t="s">
        <v>70</v>
      </c>
      <c r="D1909" s="139">
        <v>1060550</v>
      </c>
      <c r="E1909" s="143" t="s">
        <v>1147</v>
      </c>
      <c r="F1909" s="143">
        <v>6902</v>
      </c>
      <c r="G1909" s="139" t="s">
        <v>1431</v>
      </c>
      <c r="H1909" s="139" t="s">
        <v>1047</v>
      </c>
      <c r="I1909" s="142" t="s">
        <v>75</v>
      </c>
      <c r="J1909" s="203" t="str">
        <f>+_xlfn.XLOOKUP(Tabla1[[#This Row],[COD. COLABORADOR]],'[1]Reg_PJ_IP (Bruto)'!$A:$A,'[1]Reg_PJ_IP (Bruto)'!$BL:$BL)</f>
        <v>ACREDITADA</v>
      </c>
    </row>
    <row r="1910" spans="1:10" x14ac:dyDescent="0.3">
      <c r="A1910" s="125" t="s">
        <v>1423</v>
      </c>
      <c r="B1910" s="124">
        <v>46163</v>
      </c>
      <c r="C1910" s="139" t="s">
        <v>70</v>
      </c>
      <c r="D1910" s="139">
        <v>1060549</v>
      </c>
      <c r="E1910" s="143" t="s">
        <v>1558</v>
      </c>
      <c r="F1910" s="143">
        <v>1750</v>
      </c>
      <c r="G1910" s="139" t="s">
        <v>162</v>
      </c>
      <c r="H1910" s="139" t="s">
        <v>1047</v>
      </c>
      <c r="I1910" s="142" t="s">
        <v>74</v>
      </c>
      <c r="J1910" s="203" t="str">
        <f>+_xlfn.XLOOKUP(Tabla1[[#This Row],[COD. COLABORADOR]],'[1]Reg_PJ_IP (Bruto)'!$A:$A,'[1]Reg_PJ_IP (Bruto)'!$BL:$BL)</f>
        <v>ACREDITADA</v>
      </c>
    </row>
    <row r="1911" spans="1:10" x14ac:dyDescent="0.3">
      <c r="A1911" s="125" t="s">
        <v>1423</v>
      </c>
      <c r="B1911" s="124">
        <v>46163</v>
      </c>
      <c r="C1911" s="139" t="s">
        <v>70</v>
      </c>
      <c r="D1911" s="139">
        <v>1060544</v>
      </c>
      <c r="E1911" s="143" t="s">
        <v>1163</v>
      </c>
      <c r="F1911" s="143">
        <v>3842</v>
      </c>
      <c r="G1911" s="139" t="s">
        <v>1554</v>
      </c>
      <c r="H1911" s="139" t="s">
        <v>1051</v>
      </c>
      <c r="I1911" s="142" t="s">
        <v>75</v>
      </c>
      <c r="J1911" s="203" t="str">
        <f>+_xlfn.XLOOKUP(Tabla1[[#This Row],[COD. COLABORADOR]],'[1]Reg_PJ_IP (Bruto)'!$A:$A,'[1]Reg_PJ_IP (Bruto)'!$BL:$BL)</f>
        <v>ACREDITADA</v>
      </c>
    </row>
    <row r="1912" spans="1:10" x14ac:dyDescent="0.3">
      <c r="A1912" s="123" t="s">
        <v>1423</v>
      </c>
      <c r="B1912" s="126">
        <v>46163</v>
      </c>
      <c r="C1912" s="139" t="s">
        <v>70</v>
      </c>
      <c r="D1912" s="139">
        <v>1060519</v>
      </c>
      <c r="E1912" s="139" t="s">
        <v>842</v>
      </c>
      <c r="F1912" s="139">
        <v>7347</v>
      </c>
      <c r="G1912" s="139" t="s">
        <v>1435</v>
      </c>
      <c r="H1912" s="139" t="s">
        <v>1060</v>
      </c>
      <c r="I1912" s="142" t="s">
        <v>74</v>
      </c>
      <c r="J1912" s="203" t="str">
        <f>+_xlfn.XLOOKUP(Tabla1[[#This Row],[COD. COLABORADOR]],'[1]Reg_PJ_IP (Bruto)'!$A:$A,'[1]Reg_PJ_IP (Bruto)'!$BL:$BL)</f>
        <v>ACREDITADA</v>
      </c>
    </row>
    <row r="1913" spans="1:10" x14ac:dyDescent="0.3">
      <c r="A1913" s="123" t="s">
        <v>1423</v>
      </c>
      <c r="B1913" s="124">
        <v>46163</v>
      </c>
      <c r="C1913" s="139" t="s">
        <v>70</v>
      </c>
      <c r="D1913" s="139">
        <v>1060483</v>
      </c>
      <c r="E1913" s="143" t="s">
        <v>1324</v>
      </c>
      <c r="F1913" s="143">
        <v>7347</v>
      </c>
      <c r="G1913" s="139" t="s">
        <v>1435</v>
      </c>
      <c r="H1913" s="139" t="s">
        <v>1051</v>
      </c>
      <c r="I1913" s="142" t="s">
        <v>75</v>
      </c>
      <c r="J1913" s="203" t="str">
        <f>+_xlfn.XLOOKUP(Tabla1[[#This Row],[COD. COLABORADOR]],'[1]Reg_PJ_IP (Bruto)'!$A:$A,'[1]Reg_PJ_IP (Bruto)'!$BL:$BL)</f>
        <v>ACREDITADA</v>
      </c>
    </row>
    <row r="1914" spans="1:10" x14ac:dyDescent="0.3">
      <c r="A1914" s="123" t="s">
        <v>1423</v>
      </c>
      <c r="B1914" s="126">
        <v>46174</v>
      </c>
      <c r="C1914" s="139" t="s">
        <v>69</v>
      </c>
      <c r="D1914" s="139">
        <v>1060486</v>
      </c>
      <c r="E1914" s="143" t="s">
        <v>572</v>
      </c>
      <c r="F1914" s="139">
        <v>3842</v>
      </c>
      <c r="G1914" s="139" t="s">
        <v>1554</v>
      </c>
      <c r="H1914" s="139" t="s">
        <v>1060</v>
      </c>
      <c r="I1914" s="142" t="s">
        <v>75</v>
      </c>
      <c r="J1914" s="203" t="str">
        <f>+_xlfn.XLOOKUP(Tabla1[[#This Row],[COD. COLABORADOR]],'[1]Reg_PJ_IP (Bruto)'!$A:$A,'[1]Reg_PJ_IP (Bruto)'!$BL:$BL)</f>
        <v>ACREDITADA</v>
      </c>
    </row>
    <row r="1915" spans="1:10" x14ac:dyDescent="0.3">
      <c r="A1915" s="123" t="s">
        <v>1423</v>
      </c>
      <c r="B1915" s="124">
        <v>46194</v>
      </c>
      <c r="C1915" s="139" t="s">
        <v>70</v>
      </c>
      <c r="D1915" s="139">
        <v>1060527</v>
      </c>
      <c r="E1915" s="143" t="s">
        <v>205</v>
      </c>
      <c r="F1915" s="143">
        <v>7729</v>
      </c>
      <c r="G1915" s="139" t="s">
        <v>206</v>
      </c>
      <c r="H1915" s="139" t="s">
        <v>1059</v>
      </c>
      <c r="I1915" s="142" t="s">
        <v>75</v>
      </c>
      <c r="J1915" s="203" t="str">
        <f>+_xlfn.XLOOKUP(Tabla1[[#This Row],[COD. COLABORADOR]],'[1]Reg_PJ_IP (Bruto)'!$A:$A,'[1]Reg_PJ_IP (Bruto)'!$BL:$BL)</f>
        <v>ACREDITADA</v>
      </c>
    </row>
    <row r="1916" spans="1:10" x14ac:dyDescent="0.3">
      <c r="A1916" s="123" t="s">
        <v>1423</v>
      </c>
      <c r="B1916" s="124">
        <v>46197</v>
      </c>
      <c r="C1916" s="139" t="s">
        <v>69</v>
      </c>
      <c r="D1916" s="139">
        <v>1060177</v>
      </c>
      <c r="E1916" s="143" t="s">
        <v>1555</v>
      </c>
      <c r="F1916" s="143">
        <v>3842</v>
      </c>
      <c r="G1916" s="139" t="s">
        <v>1554</v>
      </c>
      <c r="H1916" s="139" t="s">
        <v>1079</v>
      </c>
      <c r="I1916" s="142" t="s">
        <v>75</v>
      </c>
      <c r="J1916" s="203" t="str">
        <f>+_xlfn.XLOOKUP(Tabla1[[#This Row],[COD. COLABORADOR]],'[1]Reg_PJ_IP (Bruto)'!$A:$A,'[1]Reg_PJ_IP (Bruto)'!$BL:$BL)</f>
        <v>ACREDITADA</v>
      </c>
    </row>
    <row r="1917" spans="1:10" x14ac:dyDescent="0.3">
      <c r="A1917" s="123" t="s">
        <v>1423</v>
      </c>
      <c r="B1917" s="124">
        <v>46203</v>
      </c>
      <c r="C1917" s="139" t="s">
        <v>70</v>
      </c>
      <c r="D1917" s="139">
        <v>1060515</v>
      </c>
      <c r="E1917" s="143" t="s">
        <v>1559</v>
      </c>
      <c r="F1917" s="143">
        <v>3842</v>
      </c>
      <c r="G1917" s="139" t="s">
        <v>1554</v>
      </c>
      <c r="H1917" s="139" t="s">
        <v>1060</v>
      </c>
      <c r="I1917" s="142" t="s">
        <v>75</v>
      </c>
      <c r="J1917" s="203" t="str">
        <f>+_xlfn.XLOOKUP(Tabla1[[#This Row],[COD. COLABORADOR]],'[1]Reg_PJ_IP (Bruto)'!$A:$A,'[1]Reg_PJ_IP (Bruto)'!$BL:$BL)</f>
        <v>ACREDITADA</v>
      </c>
    </row>
    <row r="1918" spans="1:10" x14ac:dyDescent="0.3">
      <c r="A1918" s="123" t="s">
        <v>1423</v>
      </c>
      <c r="B1918" s="124">
        <v>46204</v>
      </c>
      <c r="C1918" s="139" t="s">
        <v>71</v>
      </c>
      <c r="D1918" s="139">
        <v>1060374</v>
      </c>
      <c r="E1918" s="143" t="s">
        <v>544</v>
      </c>
      <c r="F1918" s="143">
        <v>4250</v>
      </c>
      <c r="G1918" s="139" t="s">
        <v>100</v>
      </c>
      <c r="H1918" s="139" t="s">
        <v>1044</v>
      </c>
      <c r="I1918" s="142" t="s">
        <v>71</v>
      </c>
      <c r="J1918" s="203" t="str">
        <f>+_xlfn.XLOOKUP(Tabla1[[#This Row],[COD. COLABORADOR]],'[1]Reg_PJ_IP (Bruto)'!$A:$A,'[1]Reg_PJ_IP (Bruto)'!$BL:$BL)</f>
        <v>ACREDITADA</v>
      </c>
    </row>
    <row r="1919" spans="1:10" x14ac:dyDescent="0.3">
      <c r="A1919" s="123" t="s">
        <v>1423</v>
      </c>
      <c r="B1919" s="124">
        <v>46204</v>
      </c>
      <c r="C1919" s="139" t="s">
        <v>70</v>
      </c>
      <c r="D1919" s="139">
        <v>1060463</v>
      </c>
      <c r="E1919" s="143" t="s">
        <v>568</v>
      </c>
      <c r="F1919" s="143">
        <v>6866</v>
      </c>
      <c r="G1919" s="139" t="s">
        <v>1209</v>
      </c>
      <c r="H1919" s="139" t="s">
        <v>1051</v>
      </c>
      <c r="I1919" s="142" t="s">
        <v>75</v>
      </c>
      <c r="J1919" s="203" t="str">
        <f>+_xlfn.XLOOKUP(Tabla1[[#This Row],[COD. COLABORADOR]],'[1]Reg_PJ_IP (Bruto)'!$A:$A,'[1]Reg_PJ_IP (Bruto)'!$BL:$BL)</f>
        <v>ACREDITADA</v>
      </c>
    </row>
    <row r="1920" spans="1:10" x14ac:dyDescent="0.3">
      <c r="A1920" s="123" t="s">
        <v>1423</v>
      </c>
      <c r="B1920" s="131">
        <v>46209</v>
      </c>
      <c r="C1920" s="139" t="s">
        <v>70</v>
      </c>
      <c r="D1920" s="139">
        <v>1060499</v>
      </c>
      <c r="E1920" s="139" t="s">
        <v>1560</v>
      </c>
      <c r="F1920" s="139">
        <v>6470</v>
      </c>
      <c r="G1920" s="139" t="s">
        <v>1174</v>
      </c>
      <c r="H1920" s="139" t="s">
        <v>1060</v>
      </c>
      <c r="I1920" s="142" t="s">
        <v>74</v>
      </c>
      <c r="J1920" s="203" t="str">
        <f>+_xlfn.XLOOKUP(Tabla1[[#This Row],[COD. COLABORADOR]],'[1]Reg_PJ_IP (Bruto)'!$A:$A,'[1]Reg_PJ_IP (Bruto)'!$BL:$BL)</f>
        <v>ACREDITADA</v>
      </c>
    </row>
    <row r="1921" spans="1:10" x14ac:dyDescent="0.3">
      <c r="A1921" s="123" t="s">
        <v>1423</v>
      </c>
      <c r="B1921" s="124">
        <v>46227</v>
      </c>
      <c r="C1921" s="139" t="s">
        <v>70</v>
      </c>
      <c r="D1921" s="139">
        <v>1060542</v>
      </c>
      <c r="E1921" s="143" t="s">
        <v>1561</v>
      </c>
      <c r="F1921" s="143">
        <v>6902</v>
      </c>
      <c r="G1921" s="139" t="s">
        <v>1431</v>
      </c>
      <c r="H1921" s="139" t="s">
        <v>1051</v>
      </c>
      <c r="I1921" s="142" t="s">
        <v>75</v>
      </c>
      <c r="J1921" s="203" t="str">
        <f>+_xlfn.XLOOKUP(Tabla1[[#This Row],[COD. COLABORADOR]],'[1]Reg_PJ_IP (Bruto)'!$A:$A,'[1]Reg_PJ_IP (Bruto)'!$BL:$BL)</f>
        <v>ACREDITADA</v>
      </c>
    </row>
    <row r="1922" spans="1:10" x14ac:dyDescent="0.3">
      <c r="A1922" s="123" t="s">
        <v>45</v>
      </c>
      <c r="B1922" s="225">
        <v>44621</v>
      </c>
      <c r="C1922" s="139" t="s">
        <v>66</v>
      </c>
      <c r="D1922" s="139">
        <v>1010254</v>
      </c>
      <c r="E1922" s="139" t="s">
        <v>119</v>
      </c>
      <c r="F1922" s="140">
        <v>4400</v>
      </c>
      <c r="G1922" s="139" t="s">
        <v>1221</v>
      </c>
      <c r="H1922" s="139" t="s">
        <v>1046</v>
      </c>
      <c r="I1922" s="142" t="s">
        <v>75</v>
      </c>
      <c r="J1922" s="203" t="str">
        <f>+_xlfn.XLOOKUP(Tabla1[[#This Row],[COD. COLABORADOR]],'[1]Reg_PJ_IP (Bruto)'!$A:$A,'[1]Reg_PJ_IP (Bruto)'!$BL:$BL)</f>
        <v>ACREDITADA</v>
      </c>
    </row>
    <row r="1923" spans="1:10" x14ac:dyDescent="0.3">
      <c r="A1923" s="123" t="s">
        <v>45</v>
      </c>
      <c r="B1923" s="124">
        <v>44652</v>
      </c>
      <c r="C1923" s="139" t="s">
        <v>66</v>
      </c>
      <c r="D1923" s="139">
        <v>1010219</v>
      </c>
      <c r="E1923" s="143" t="s">
        <v>573</v>
      </c>
      <c r="F1923" s="143">
        <v>6570</v>
      </c>
      <c r="G1923" s="139" t="s">
        <v>1445</v>
      </c>
      <c r="H1923" s="139" t="s">
        <v>1057</v>
      </c>
      <c r="I1923" s="142" t="s">
        <v>75</v>
      </c>
      <c r="J1923" s="203" t="str">
        <f>+_xlfn.XLOOKUP(Tabla1[[#This Row],[COD. COLABORADOR]],'[1]Reg_PJ_IP (Bruto)'!$A:$A,'[1]Reg_PJ_IP (Bruto)'!$BL:$BL)</f>
        <v>ACREDITADA</v>
      </c>
    </row>
    <row r="1924" spans="1:10" x14ac:dyDescent="0.3">
      <c r="A1924" s="123" t="s">
        <v>45</v>
      </c>
      <c r="B1924" s="126">
        <v>44652</v>
      </c>
      <c r="C1924" s="139" t="s">
        <v>68</v>
      </c>
      <c r="D1924" s="139">
        <v>1010254</v>
      </c>
      <c r="E1924" s="139" t="s">
        <v>119</v>
      </c>
      <c r="F1924" s="143">
        <v>4400</v>
      </c>
      <c r="G1924" s="143" t="s">
        <v>1221</v>
      </c>
      <c r="H1924" s="139" t="s">
        <v>1046</v>
      </c>
      <c r="I1924" s="142" t="s">
        <v>74</v>
      </c>
      <c r="J1924" s="203" t="str">
        <f>+_xlfn.XLOOKUP(Tabla1[[#This Row],[COD. COLABORADOR]],'[1]Reg_PJ_IP (Bruto)'!$A:$A,'[1]Reg_PJ_IP (Bruto)'!$BL:$BL)</f>
        <v>ACREDITADA</v>
      </c>
    </row>
    <row r="1925" spans="1:10" x14ac:dyDescent="0.3">
      <c r="A1925" s="123" t="s">
        <v>45</v>
      </c>
      <c r="B1925" s="124">
        <v>44652</v>
      </c>
      <c r="C1925" s="139" t="s">
        <v>66</v>
      </c>
      <c r="D1925" s="139">
        <v>1010280</v>
      </c>
      <c r="E1925" s="143" t="s">
        <v>161</v>
      </c>
      <c r="F1925" s="143">
        <v>1750</v>
      </c>
      <c r="G1925" s="139" t="s">
        <v>162</v>
      </c>
      <c r="H1925" s="139" t="s">
        <v>1044</v>
      </c>
      <c r="I1925" s="142" t="s">
        <v>75</v>
      </c>
      <c r="J1925" s="203" t="str">
        <f>+_xlfn.XLOOKUP(Tabla1[[#This Row],[COD. COLABORADOR]],'[1]Reg_PJ_IP (Bruto)'!$A:$A,'[1]Reg_PJ_IP (Bruto)'!$BL:$BL)</f>
        <v>ACREDITADA</v>
      </c>
    </row>
    <row r="1926" spans="1:10" x14ac:dyDescent="0.3">
      <c r="A1926" s="123" t="s">
        <v>45</v>
      </c>
      <c r="B1926" s="126">
        <v>44682</v>
      </c>
      <c r="C1926" s="139" t="s">
        <v>66</v>
      </c>
      <c r="D1926" s="139">
        <v>1010264</v>
      </c>
      <c r="E1926" s="139" t="s">
        <v>574</v>
      </c>
      <c r="F1926" s="155">
        <v>6979</v>
      </c>
      <c r="G1926" s="139" t="s">
        <v>1168</v>
      </c>
      <c r="H1926" s="139" t="s">
        <v>1047</v>
      </c>
      <c r="I1926" s="142" t="s">
        <v>75</v>
      </c>
      <c r="J1926" s="203" t="str">
        <f>+_xlfn.XLOOKUP(Tabla1[[#This Row],[COD. COLABORADOR]],'[1]Reg_PJ_IP (Bruto)'!$A:$A,'[1]Reg_PJ_IP (Bruto)'!$BL:$BL)</f>
        <v>ACREDITADA</v>
      </c>
    </row>
    <row r="1927" spans="1:10" x14ac:dyDescent="0.3">
      <c r="A1927" s="123" t="s">
        <v>45</v>
      </c>
      <c r="B1927" s="126">
        <v>44682</v>
      </c>
      <c r="C1927" s="139" t="s">
        <v>68</v>
      </c>
      <c r="D1927" s="139">
        <v>1010254</v>
      </c>
      <c r="E1927" s="143" t="s">
        <v>119</v>
      </c>
      <c r="F1927" s="140">
        <v>4400</v>
      </c>
      <c r="G1927" s="139" t="s">
        <v>1221</v>
      </c>
      <c r="H1927" s="139" t="s">
        <v>1046</v>
      </c>
      <c r="I1927" s="142" t="s">
        <v>74</v>
      </c>
      <c r="J1927" s="203" t="str">
        <f>+_xlfn.XLOOKUP(Tabla1[[#This Row],[COD. COLABORADOR]],'[1]Reg_PJ_IP (Bruto)'!$A:$A,'[1]Reg_PJ_IP (Bruto)'!$BL:$BL)</f>
        <v>ACREDITADA</v>
      </c>
    </row>
    <row r="1928" spans="1:10" x14ac:dyDescent="0.3">
      <c r="A1928" s="123" t="s">
        <v>45</v>
      </c>
      <c r="B1928" s="124">
        <v>44682</v>
      </c>
      <c r="C1928" s="139" t="s">
        <v>68</v>
      </c>
      <c r="D1928" s="139">
        <v>1010282</v>
      </c>
      <c r="E1928" s="143" t="s">
        <v>163</v>
      </c>
      <c r="F1928" s="143">
        <v>7160</v>
      </c>
      <c r="G1928" s="139" t="s">
        <v>1424</v>
      </c>
      <c r="H1928" s="139" t="s">
        <v>1046</v>
      </c>
      <c r="I1928" s="142" t="s">
        <v>74</v>
      </c>
      <c r="J1928" s="203" t="str">
        <f>+_xlfn.XLOOKUP(Tabla1[[#This Row],[COD. COLABORADOR]],'[1]Reg_PJ_IP (Bruto)'!$A:$A,'[1]Reg_PJ_IP (Bruto)'!$BL:$BL)</f>
        <v>ACREDITADA</v>
      </c>
    </row>
    <row r="1929" spans="1:10" x14ac:dyDescent="0.3">
      <c r="A1929" s="123" t="s">
        <v>45</v>
      </c>
      <c r="B1929" s="124">
        <v>44713</v>
      </c>
      <c r="C1929" s="139" t="s">
        <v>68</v>
      </c>
      <c r="D1929" s="140">
        <v>1010285</v>
      </c>
      <c r="E1929" s="141" t="s">
        <v>587</v>
      </c>
      <c r="F1929" s="141">
        <v>6570</v>
      </c>
      <c r="G1929" s="140" t="s">
        <v>1445</v>
      </c>
      <c r="H1929" s="140" t="s">
        <v>1045</v>
      </c>
      <c r="I1929" s="142" t="s">
        <v>74</v>
      </c>
      <c r="J1929" s="203" t="str">
        <f>+_xlfn.XLOOKUP(Tabla1[[#This Row],[COD. COLABORADOR]],'[1]Reg_PJ_IP (Bruto)'!$A:$A,'[1]Reg_PJ_IP (Bruto)'!$BL:$BL)</f>
        <v>ACREDITADA</v>
      </c>
    </row>
    <row r="1930" spans="1:10" x14ac:dyDescent="0.3">
      <c r="A1930" s="123" t="s">
        <v>45</v>
      </c>
      <c r="B1930" s="124">
        <v>44713</v>
      </c>
      <c r="C1930" s="139" t="s">
        <v>66</v>
      </c>
      <c r="D1930" s="140">
        <v>1010210</v>
      </c>
      <c r="E1930" s="143" t="s">
        <v>583</v>
      </c>
      <c r="F1930" s="141">
        <v>1750</v>
      </c>
      <c r="G1930" s="140" t="s">
        <v>162</v>
      </c>
      <c r="H1930" s="140" t="s">
        <v>1053</v>
      </c>
      <c r="I1930" s="142" t="s">
        <v>74</v>
      </c>
      <c r="J1930" s="203" t="str">
        <f>+_xlfn.XLOOKUP(Tabla1[[#This Row],[COD. COLABORADOR]],'[1]Reg_PJ_IP (Bruto)'!$A:$A,'[1]Reg_PJ_IP (Bruto)'!$BL:$BL)</f>
        <v>ACREDITADA</v>
      </c>
    </row>
    <row r="1931" spans="1:10" x14ac:dyDescent="0.3">
      <c r="A1931" s="123" t="s">
        <v>45</v>
      </c>
      <c r="B1931" s="126">
        <v>44713</v>
      </c>
      <c r="C1931" s="139" t="s">
        <v>68</v>
      </c>
      <c r="D1931" s="140">
        <v>1010254</v>
      </c>
      <c r="E1931" s="143" t="s">
        <v>119</v>
      </c>
      <c r="F1931" s="140">
        <v>4400</v>
      </c>
      <c r="G1931" s="140" t="s">
        <v>1221</v>
      </c>
      <c r="H1931" s="139" t="s">
        <v>1046</v>
      </c>
      <c r="I1931" s="142" t="s">
        <v>74</v>
      </c>
      <c r="J1931" s="203" t="str">
        <f>+_xlfn.XLOOKUP(Tabla1[[#This Row],[COD. COLABORADOR]],'[1]Reg_PJ_IP (Bruto)'!$A:$A,'[1]Reg_PJ_IP (Bruto)'!$BL:$BL)</f>
        <v>ACREDITADA</v>
      </c>
    </row>
    <row r="1932" spans="1:10" x14ac:dyDescent="0.3">
      <c r="A1932" s="123" t="s">
        <v>45</v>
      </c>
      <c r="B1932" s="124">
        <v>44713</v>
      </c>
      <c r="C1932" s="139" t="s">
        <v>66</v>
      </c>
      <c r="D1932" s="140">
        <v>1010268</v>
      </c>
      <c r="E1932" s="141" t="s">
        <v>575</v>
      </c>
      <c r="F1932" s="141">
        <v>6570</v>
      </c>
      <c r="G1932" s="140" t="s">
        <v>1445</v>
      </c>
      <c r="H1932" s="139" t="s">
        <v>1051</v>
      </c>
      <c r="I1932" s="142" t="s">
        <v>75</v>
      </c>
      <c r="J1932" s="203" t="str">
        <f>+_xlfn.XLOOKUP(Tabla1[[#This Row],[COD. COLABORADOR]],'[1]Reg_PJ_IP (Bruto)'!$A:$A,'[1]Reg_PJ_IP (Bruto)'!$BL:$BL)</f>
        <v>ACREDITADA</v>
      </c>
    </row>
    <row r="1933" spans="1:10" x14ac:dyDescent="0.3">
      <c r="A1933" s="123" t="s">
        <v>45</v>
      </c>
      <c r="B1933" s="124">
        <v>44713</v>
      </c>
      <c r="C1933" s="139" t="s">
        <v>66</v>
      </c>
      <c r="D1933" s="140">
        <v>1010270</v>
      </c>
      <c r="E1933" s="143" t="s">
        <v>576</v>
      </c>
      <c r="F1933" s="141">
        <v>7473</v>
      </c>
      <c r="G1933" s="140" t="s">
        <v>1173</v>
      </c>
      <c r="H1933" s="139" t="s">
        <v>1056</v>
      </c>
      <c r="I1933" s="142" t="s">
        <v>75</v>
      </c>
      <c r="J1933" s="203" t="str">
        <f>+_xlfn.XLOOKUP(Tabla1[[#This Row],[COD. COLABORADOR]],'[1]Reg_PJ_IP (Bruto)'!$A:$A,'[1]Reg_PJ_IP (Bruto)'!$BL:$BL)</f>
        <v>ACREDITADA</v>
      </c>
    </row>
    <row r="1934" spans="1:10" x14ac:dyDescent="0.3">
      <c r="A1934" s="123" t="s">
        <v>45</v>
      </c>
      <c r="B1934" s="126">
        <v>44713</v>
      </c>
      <c r="C1934" s="139" t="s">
        <v>66</v>
      </c>
      <c r="D1934" s="140">
        <v>1010271</v>
      </c>
      <c r="E1934" s="141" t="s">
        <v>577</v>
      </c>
      <c r="F1934" s="140">
        <v>6979</v>
      </c>
      <c r="G1934" s="140" t="s">
        <v>1168</v>
      </c>
      <c r="H1934" s="139" t="s">
        <v>1058</v>
      </c>
      <c r="I1934" s="142" t="s">
        <v>75</v>
      </c>
      <c r="J1934" s="203" t="str">
        <f>+_xlfn.XLOOKUP(Tabla1[[#This Row],[COD. COLABORADOR]],'[1]Reg_PJ_IP (Bruto)'!$A:$A,'[1]Reg_PJ_IP (Bruto)'!$BL:$BL)</f>
        <v>ACREDITADA</v>
      </c>
    </row>
    <row r="1935" spans="1:10" x14ac:dyDescent="0.3">
      <c r="A1935" s="123" t="s">
        <v>45</v>
      </c>
      <c r="B1935" s="124">
        <v>44713</v>
      </c>
      <c r="C1935" s="139" t="s">
        <v>66</v>
      </c>
      <c r="D1935" s="140">
        <v>1010287</v>
      </c>
      <c r="E1935" s="143" t="s">
        <v>578</v>
      </c>
      <c r="F1935" s="141">
        <v>6979</v>
      </c>
      <c r="G1935" s="140" t="s">
        <v>1168</v>
      </c>
      <c r="H1935" s="139" t="s">
        <v>1049</v>
      </c>
      <c r="I1935" s="142" t="s">
        <v>75</v>
      </c>
      <c r="J1935" s="203" t="str">
        <f>+_xlfn.XLOOKUP(Tabla1[[#This Row],[COD. COLABORADOR]],'[1]Reg_PJ_IP (Bruto)'!$A:$A,'[1]Reg_PJ_IP (Bruto)'!$BL:$BL)</f>
        <v>ACREDITADA</v>
      </c>
    </row>
    <row r="1936" spans="1:10" x14ac:dyDescent="0.3">
      <c r="A1936" s="123" t="s">
        <v>45</v>
      </c>
      <c r="B1936" s="124">
        <v>44743</v>
      </c>
      <c r="C1936" s="139" t="s">
        <v>68</v>
      </c>
      <c r="D1936" s="139">
        <v>1010254</v>
      </c>
      <c r="E1936" s="143" t="s">
        <v>119</v>
      </c>
      <c r="F1936" s="143">
        <v>4400</v>
      </c>
      <c r="G1936" s="139" t="s">
        <v>1221</v>
      </c>
      <c r="H1936" s="139" t="s">
        <v>1046</v>
      </c>
      <c r="I1936" s="142" t="s">
        <v>74</v>
      </c>
      <c r="J1936" s="203" t="str">
        <f>+_xlfn.XLOOKUP(Tabla1[[#This Row],[COD. COLABORADOR]],'[1]Reg_PJ_IP (Bruto)'!$A:$A,'[1]Reg_PJ_IP (Bruto)'!$BL:$BL)</f>
        <v>ACREDITADA</v>
      </c>
    </row>
    <row r="1937" spans="1:10" x14ac:dyDescent="0.3">
      <c r="A1937" s="125" t="s">
        <v>45</v>
      </c>
      <c r="B1937" s="124">
        <v>44743</v>
      </c>
      <c r="C1937" s="139" t="s">
        <v>68</v>
      </c>
      <c r="D1937" s="139">
        <v>1010254</v>
      </c>
      <c r="E1937" s="143" t="s">
        <v>119</v>
      </c>
      <c r="F1937" s="143">
        <v>4400</v>
      </c>
      <c r="G1937" s="139" t="s">
        <v>1221</v>
      </c>
      <c r="H1937" s="139" t="s">
        <v>1046</v>
      </c>
      <c r="I1937" s="142" t="s">
        <v>74</v>
      </c>
      <c r="J1937" s="203" t="str">
        <f>+_xlfn.XLOOKUP(Tabla1[[#This Row],[COD. COLABORADOR]],'[1]Reg_PJ_IP (Bruto)'!$A:$A,'[1]Reg_PJ_IP (Bruto)'!$BL:$BL)</f>
        <v>ACREDITADA</v>
      </c>
    </row>
    <row r="1938" spans="1:10" x14ac:dyDescent="0.3">
      <c r="A1938" s="125" t="s">
        <v>45</v>
      </c>
      <c r="B1938" s="124">
        <v>44743</v>
      </c>
      <c r="C1938" s="139" t="s">
        <v>68</v>
      </c>
      <c r="D1938" s="140">
        <v>1010254</v>
      </c>
      <c r="E1938" s="141" t="s">
        <v>119</v>
      </c>
      <c r="F1938" s="141">
        <v>4400</v>
      </c>
      <c r="G1938" s="140" t="s">
        <v>1221</v>
      </c>
      <c r="H1938" s="140" t="s">
        <v>1046</v>
      </c>
      <c r="I1938" s="142" t="s">
        <v>74</v>
      </c>
      <c r="J1938" s="203" t="str">
        <f>+_xlfn.XLOOKUP(Tabla1[[#This Row],[COD. COLABORADOR]],'[1]Reg_PJ_IP (Bruto)'!$A:$A,'[1]Reg_PJ_IP (Bruto)'!$BL:$BL)</f>
        <v>ACREDITADA</v>
      </c>
    </row>
    <row r="1939" spans="1:10" x14ac:dyDescent="0.3">
      <c r="A1939" s="123" t="s">
        <v>45</v>
      </c>
      <c r="B1939" s="124">
        <v>44774</v>
      </c>
      <c r="C1939" s="139" t="s">
        <v>66</v>
      </c>
      <c r="D1939" s="139">
        <v>1010256</v>
      </c>
      <c r="E1939" s="143" t="s">
        <v>585</v>
      </c>
      <c r="F1939" s="143">
        <v>7320</v>
      </c>
      <c r="G1939" s="139" t="s">
        <v>104</v>
      </c>
      <c r="H1939" s="139" t="s">
        <v>1046</v>
      </c>
      <c r="I1939" s="142" t="s">
        <v>74</v>
      </c>
      <c r="J1939" s="203" t="str">
        <f>+_xlfn.XLOOKUP(Tabla1[[#This Row],[COD. COLABORADOR]],'[1]Reg_PJ_IP (Bruto)'!$A:$A,'[1]Reg_PJ_IP (Bruto)'!$BL:$BL)</f>
        <v>ACREDITADA</v>
      </c>
    </row>
    <row r="1940" spans="1:10" x14ac:dyDescent="0.3">
      <c r="A1940" s="123" t="s">
        <v>45</v>
      </c>
      <c r="B1940" s="124">
        <v>44866</v>
      </c>
      <c r="C1940" s="139" t="s">
        <v>66</v>
      </c>
      <c r="D1940" s="140">
        <v>1010282</v>
      </c>
      <c r="E1940" s="141" t="s">
        <v>163</v>
      </c>
      <c r="F1940" s="141">
        <v>7160</v>
      </c>
      <c r="G1940" s="140" t="s">
        <v>1424</v>
      </c>
      <c r="H1940" s="139" t="s">
        <v>1046</v>
      </c>
      <c r="I1940" s="142" t="s">
        <v>74</v>
      </c>
      <c r="J1940" s="203" t="str">
        <f>+_xlfn.XLOOKUP(Tabla1[[#This Row],[COD. COLABORADOR]],'[1]Reg_PJ_IP (Bruto)'!$A:$A,'[1]Reg_PJ_IP (Bruto)'!$BL:$BL)</f>
        <v>ACREDITADA</v>
      </c>
    </row>
    <row r="1941" spans="1:10" x14ac:dyDescent="0.3">
      <c r="A1941" s="123" t="s">
        <v>45</v>
      </c>
      <c r="B1941" s="126">
        <v>44866</v>
      </c>
      <c r="C1941" s="139" t="s">
        <v>66</v>
      </c>
      <c r="D1941" s="140">
        <v>1010223</v>
      </c>
      <c r="E1941" s="141" t="s">
        <v>579</v>
      </c>
      <c r="F1941" s="140">
        <v>7473</v>
      </c>
      <c r="G1941" s="140" t="s">
        <v>1173</v>
      </c>
      <c r="H1941" s="139" t="s">
        <v>1056</v>
      </c>
      <c r="I1941" s="142" t="s">
        <v>75</v>
      </c>
      <c r="J1941" s="203" t="str">
        <f>+_xlfn.XLOOKUP(Tabla1[[#This Row],[COD. COLABORADOR]],'[1]Reg_PJ_IP (Bruto)'!$A:$A,'[1]Reg_PJ_IP (Bruto)'!$BL:$BL)</f>
        <v>ACREDITADA</v>
      </c>
    </row>
    <row r="1942" spans="1:10" x14ac:dyDescent="0.3">
      <c r="A1942" s="125" t="s">
        <v>45</v>
      </c>
      <c r="B1942" s="124">
        <v>44866</v>
      </c>
      <c r="C1942" s="139" t="s">
        <v>66</v>
      </c>
      <c r="D1942" s="140">
        <v>1010253</v>
      </c>
      <c r="E1942" s="141" t="s">
        <v>580</v>
      </c>
      <c r="F1942" s="141">
        <v>7726</v>
      </c>
      <c r="G1942" s="140" t="s">
        <v>87</v>
      </c>
      <c r="H1942" s="139" t="s">
        <v>1057</v>
      </c>
      <c r="I1942" s="142" t="s">
        <v>75</v>
      </c>
      <c r="J1942" s="203" t="str">
        <f>+_xlfn.XLOOKUP(Tabla1[[#This Row],[COD. COLABORADOR]],'[1]Reg_PJ_IP (Bruto)'!$A:$A,'[1]Reg_PJ_IP (Bruto)'!$BL:$BL)</f>
        <v>ACREDITADA</v>
      </c>
    </row>
    <row r="1943" spans="1:10" x14ac:dyDescent="0.3">
      <c r="A1943" s="125" t="s">
        <v>45</v>
      </c>
      <c r="B1943" s="124">
        <v>44866</v>
      </c>
      <c r="C1943" s="139" t="s">
        <v>66</v>
      </c>
      <c r="D1943" s="140">
        <v>1010258</v>
      </c>
      <c r="E1943" s="141" t="s">
        <v>581</v>
      </c>
      <c r="F1943" s="141">
        <v>6915</v>
      </c>
      <c r="G1943" s="140" t="s">
        <v>96</v>
      </c>
      <c r="H1943" s="139" t="s">
        <v>1045</v>
      </c>
      <c r="I1943" s="142" t="s">
        <v>75</v>
      </c>
      <c r="J1943" s="203" t="str">
        <f>+_xlfn.XLOOKUP(Tabla1[[#This Row],[COD. COLABORADOR]],'[1]Reg_PJ_IP (Bruto)'!$A:$A,'[1]Reg_PJ_IP (Bruto)'!$BL:$BL)</f>
        <v>ACREDITADA</v>
      </c>
    </row>
    <row r="1944" spans="1:10" x14ac:dyDescent="0.3">
      <c r="A1944" s="123" t="s">
        <v>45</v>
      </c>
      <c r="B1944" s="126">
        <v>44866</v>
      </c>
      <c r="C1944" s="139" t="s">
        <v>66</v>
      </c>
      <c r="D1944" s="140">
        <v>1010262</v>
      </c>
      <c r="E1944" s="140" t="s">
        <v>582</v>
      </c>
      <c r="F1944" s="139">
        <v>6570</v>
      </c>
      <c r="G1944" s="139" t="s">
        <v>1445</v>
      </c>
      <c r="H1944" s="139" t="s">
        <v>1052</v>
      </c>
      <c r="I1944" s="142" t="s">
        <v>75</v>
      </c>
      <c r="J1944" s="203" t="str">
        <f>+_xlfn.XLOOKUP(Tabla1[[#This Row],[COD. COLABORADOR]],'[1]Reg_PJ_IP (Bruto)'!$A:$A,'[1]Reg_PJ_IP (Bruto)'!$BL:$BL)</f>
        <v>ACREDITADA</v>
      </c>
    </row>
    <row r="1945" spans="1:10" x14ac:dyDescent="0.3">
      <c r="A1945" s="123" t="s">
        <v>45</v>
      </c>
      <c r="B1945" s="126">
        <v>44866</v>
      </c>
      <c r="C1945" s="139" t="s">
        <v>66</v>
      </c>
      <c r="D1945" s="140">
        <v>1010287</v>
      </c>
      <c r="E1945" s="140" t="s">
        <v>578</v>
      </c>
      <c r="F1945" s="140">
        <v>6979</v>
      </c>
      <c r="G1945" s="199" t="s">
        <v>1168</v>
      </c>
      <c r="H1945" s="139" t="s">
        <v>1049</v>
      </c>
      <c r="I1945" s="142" t="s">
        <v>75</v>
      </c>
      <c r="J1945" s="203" t="str">
        <f>+_xlfn.XLOOKUP(Tabla1[[#This Row],[COD. COLABORADOR]],'[1]Reg_PJ_IP (Bruto)'!$A:$A,'[1]Reg_PJ_IP (Bruto)'!$BL:$BL)</f>
        <v>ACREDITADA</v>
      </c>
    </row>
    <row r="1946" spans="1:10" x14ac:dyDescent="0.3">
      <c r="A1946" s="123" t="s">
        <v>45</v>
      </c>
      <c r="B1946" s="131">
        <v>44896</v>
      </c>
      <c r="C1946" s="139" t="s">
        <v>66</v>
      </c>
      <c r="D1946" s="139">
        <v>1010210</v>
      </c>
      <c r="E1946" s="143" t="s">
        <v>583</v>
      </c>
      <c r="F1946" s="139">
        <v>1750</v>
      </c>
      <c r="G1946" s="139" t="s">
        <v>162</v>
      </c>
      <c r="H1946" s="139" t="s">
        <v>1053</v>
      </c>
      <c r="I1946" s="142" t="s">
        <v>75</v>
      </c>
      <c r="J1946" s="203" t="str">
        <f>+_xlfn.XLOOKUP(Tabla1[[#This Row],[COD. COLABORADOR]],'[1]Reg_PJ_IP (Bruto)'!$A:$A,'[1]Reg_PJ_IP (Bruto)'!$BL:$BL)</f>
        <v>ACREDITADA</v>
      </c>
    </row>
    <row r="1947" spans="1:10" x14ac:dyDescent="0.3">
      <c r="A1947" s="123" t="s">
        <v>45</v>
      </c>
      <c r="B1947" s="128">
        <v>44896</v>
      </c>
      <c r="C1947" s="139" t="s">
        <v>66</v>
      </c>
      <c r="D1947" s="139">
        <v>1010264</v>
      </c>
      <c r="E1947" s="143" t="s">
        <v>574</v>
      </c>
      <c r="F1947" s="143">
        <v>6979</v>
      </c>
      <c r="G1947" s="139" t="s">
        <v>1168</v>
      </c>
      <c r="H1947" s="139" t="s">
        <v>1047</v>
      </c>
      <c r="I1947" s="142" t="s">
        <v>75</v>
      </c>
      <c r="J1947" s="203" t="str">
        <f>+_xlfn.XLOOKUP(Tabla1[[#This Row],[COD. COLABORADOR]],'[1]Reg_PJ_IP (Bruto)'!$A:$A,'[1]Reg_PJ_IP (Bruto)'!$BL:$BL)</f>
        <v>ACREDITADA</v>
      </c>
    </row>
    <row r="1948" spans="1:10" x14ac:dyDescent="0.3">
      <c r="A1948" s="125" t="s">
        <v>45</v>
      </c>
      <c r="B1948" s="124">
        <v>44896</v>
      </c>
      <c r="C1948" s="139" t="s">
        <v>66</v>
      </c>
      <c r="D1948" s="139">
        <v>1010265</v>
      </c>
      <c r="E1948" s="143" t="s">
        <v>584</v>
      </c>
      <c r="F1948" s="143">
        <v>6915</v>
      </c>
      <c r="G1948" s="139" t="s">
        <v>96</v>
      </c>
      <c r="H1948" s="139" t="s">
        <v>1051</v>
      </c>
      <c r="I1948" s="142" t="s">
        <v>75</v>
      </c>
      <c r="J1948" s="203" t="str">
        <f>+_xlfn.XLOOKUP(Tabla1[[#This Row],[COD. COLABORADOR]],'[1]Reg_PJ_IP (Bruto)'!$A:$A,'[1]Reg_PJ_IP (Bruto)'!$BL:$BL)</f>
        <v>ACREDITADA</v>
      </c>
    </row>
    <row r="1949" spans="1:10" x14ac:dyDescent="0.3">
      <c r="A1949" s="125" t="s">
        <v>45</v>
      </c>
      <c r="B1949" s="124">
        <v>44896</v>
      </c>
      <c r="C1949" s="139" t="s">
        <v>66</v>
      </c>
      <c r="D1949" s="139">
        <v>1010280</v>
      </c>
      <c r="E1949" s="143" t="s">
        <v>161</v>
      </c>
      <c r="F1949" s="143">
        <v>1750</v>
      </c>
      <c r="G1949" s="139" t="s">
        <v>162</v>
      </c>
      <c r="H1949" s="139" t="s">
        <v>1044</v>
      </c>
      <c r="I1949" s="142" t="s">
        <v>75</v>
      </c>
      <c r="J1949" s="203" t="str">
        <f>+_xlfn.XLOOKUP(Tabla1[[#This Row],[COD. COLABORADOR]],'[1]Reg_PJ_IP (Bruto)'!$A:$A,'[1]Reg_PJ_IP (Bruto)'!$BL:$BL)</f>
        <v>ACREDITADA</v>
      </c>
    </row>
    <row r="1950" spans="1:10" x14ac:dyDescent="0.3">
      <c r="A1950" s="125" t="s">
        <v>45</v>
      </c>
      <c r="B1950" s="124">
        <v>44927</v>
      </c>
      <c r="C1950" s="139" t="s">
        <v>68</v>
      </c>
      <c r="D1950" s="139">
        <v>1010291</v>
      </c>
      <c r="E1950" s="143" t="s">
        <v>588</v>
      </c>
      <c r="F1950" s="143">
        <v>7320</v>
      </c>
      <c r="G1950" s="139" t="s">
        <v>104</v>
      </c>
      <c r="H1950" s="139" t="s">
        <v>1046</v>
      </c>
      <c r="I1950" s="142" t="s">
        <v>74</v>
      </c>
      <c r="J1950" s="203" t="str">
        <f>+_xlfn.XLOOKUP(Tabla1[[#This Row],[COD. COLABORADOR]],'[1]Reg_PJ_IP (Bruto)'!$A:$A,'[1]Reg_PJ_IP (Bruto)'!$BL:$BL)</f>
        <v>ACREDITADA</v>
      </c>
    </row>
    <row r="1951" spans="1:10" x14ac:dyDescent="0.3">
      <c r="A1951" s="125" t="s">
        <v>45</v>
      </c>
      <c r="B1951" s="124">
        <v>44927</v>
      </c>
      <c r="C1951" s="139" t="s">
        <v>66</v>
      </c>
      <c r="D1951" s="139">
        <v>1010256</v>
      </c>
      <c r="E1951" s="143" t="s">
        <v>585</v>
      </c>
      <c r="F1951" s="143">
        <v>7320</v>
      </c>
      <c r="G1951" s="139" t="s">
        <v>104</v>
      </c>
      <c r="H1951" s="139" t="s">
        <v>1046</v>
      </c>
      <c r="I1951" s="142" t="s">
        <v>74</v>
      </c>
      <c r="J1951" s="203" t="str">
        <f>+_xlfn.XLOOKUP(Tabla1[[#This Row],[COD. COLABORADOR]],'[1]Reg_PJ_IP (Bruto)'!$A:$A,'[1]Reg_PJ_IP (Bruto)'!$BL:$BL)</f>
        <v>ACREDITADA</v>
      </c>
    </row>
    <row r="1952" spans="1:10" x14ac:dyDescent="0.3">
      <c r="A1952" s="123" t="s">
        <v>45</v>
      </c>
      <c r="B1952" s="124">
        <v>44927</v>
      </c>
      <c r="C1952" s="139" t="s">
        <v>68</v>
      </c>
      <c r="D1952" s="139">
        <v>1010256</v>
      </c>
      <c r="E1952" s="143" t="s">
        <v>585</v>
      </c>
      <c r="F1952" s="143">
        <v>7320</v>
      </c>
      <c r="G1952" s="139" t="s">
        <v>104</v>
      </c>
      <c r="H1952" s="139" t="s">
        <v>1046</v>
      </c>
      <c r="I1952" s="142" t="s">
        <v>75</v>
      </c>
      <c r="J1952" s="203" t="str">
        <f>+_xlfn.XLOOKUP(Tabla1[[#This Row],[COD. COLABORADOR]],'[1]Reg_PJ_IP (Bruto)'!$A:$A,'[1]Reg_PJ_IP (Bruto)'!$BL:$BL)</f>
        <v>ACREDITADA</v>
      </c>
    </row>
    <row r="1953" spans="1:10" x14ac:dyDescent="0.3">
      <c r="A1953" s="125" t="s">
        <v>45</v>
      </c>
      <c r="B1953" s="124">
        <v>44927</v>
      </c>
      <c r="C1953" s="139" t="s">
        <v>66</v>
      </c>
      <c r="D1953" s="139">
        <v>1010259</v>
      </c>
      <c r="E1953" s="143" t="s">
        <v>586</v>
      </c>
      <c r="F1953" s="143">
        <v>6570</v>
      </c>
      <c r="G1953" s="139" t="s">
        <v>1445</v>
      </c>
      <c r="H1953" s="139" t="s">
        <v>1052</v>
      </c>
      <c r="I1953" s="142" t="s">
        <v>75</v>
      </c>
      <c r="J1953" s="203" t="str">
        <f>+_xlfn.XLOOKUP(Tabla1[[#This Row],[COD. COLABORADOR]],'[1]Reg_PJ_IP (Bruto)'!$A:$A,'[1]Reg_PJ_IP (Bruto)'!$BL:$BL)</f>
        <v>ACREDITADA</v>
      </c>
    </row>
    <row r="1954" spans="1:10" x14ac:dyDescent="0.3">
      <c r="A1954" s="123" t="s">
        <v>45</v>
      </c>
      <c r="B1954" s="124">
        <v>44927</v>
      </c>
      <c r="C1954" s="139" t="s">
        <v>66</v>
      </c>
      <c r="D1954" s="139">
        <v>1010285</v>
      </c>
      <c r="E1954" s="143" t="s">
        <v>587</v>
      </c>
      <c r="F1954" s="143">
        <v>6570</v>
      </c>
      <c r="G1954" s="139" t="s">
        <v>1445</v>
      </c>
      <c r="H1954" s="139" t="s">
        <v>1045</v>
      </c>
      <c r="I1954" s="142" t="s">
        <v>75</v>
      </c>
      <c r="J1954" s="203" t="str">
        <f>+_xlfn.XLOOKUP(Tabla1[[#This Row],[COD. COLABORADOR]],'[1]Reg_PJ_IP (Bruto)'!$A:$A,'[1]Reg_PJ_IP (Bruto)'!$BL:$BL)</f>
        <v>ACREDITADA</v>
      </c>
    </row>
    <row r="1955" spans="1:10" x14ac:dyDescent="0.3">
      <c r="A1955" s="123" t="s">
        <v>45</v>
      </c>
      <c r="B1955" s="132">
        <v>44927</v>
      </c>
      <c r="C1955" s="139" t="s">
        <v>68</v>
      </c>
      <c r="D1955" s="139">
        <v>1010291</v>
      </c>
      <c r="E1955" s="139" t="s">
        <v>588</v>
      </c>
      <c r="F1955" s="139">
        <v>7320</v>
      </c>
      <c r="G1955" s="139" t="s">
        <v>104</v>
      </c>
      <c r="H1955" s="139" t="s">
        <v>1046</v>
      </c>
      <c r="I1955" s="142" t="s">
        <v>75</v>
      </c>
      <c r="J1955" s="203" t="str">
        <f>+_xlfn.XLOOKUP(Tabla1[[#This Row],[COD. COLABORADOR]],'[1]Reg_PJ_IP (Bruto)'!$A:$A,'[1]Reg_PJ_IP (Bruto)'!$BL:$BL)</f>
        <v>ACREDITADA</v>
      </c>
    </row>
    <row r="1956" spans="1:10" x14ac:dyDescent="0.3">
      <c r="A1956" s="123" t="s">
        <v>45</v>
      </c>
      <c r="B1956" s="126">
        <v>44958</v>
      </c>
      <c r="C1956" s="139" t="s">
        <v>68</v>
      </c>
      <c r="D1956" s="139">
        <v>1010260</v>
      </c>
      <c r="E1956" s="143" t="s">
        <v>737</v>
      </c>
      <c r="F1956" s="143">
        <v>7320</v>
      </c>
      <c r="G1956" s="139" t="s">
        <v>104</v>
      </c>
      <c r="H1956" s="139" t="s">
        <v>1045</v>
      </c>
      <c r="I1956" s="142" t="s">
        <v>74</v>
      </c>
      <c r="J1956" s="203" t="str">
        <f>+_xlfn.XLOOKUP(Tabla1[[#This Row],[COD. COLABORADOR]],'[1]Reg_PJ_IP (Bruto)'!$A:$A,'[1]Reg_PJ_IP (Bruto)'!$BL:$BL)</f>
        <v>ACREDITADA</v>
      </c>
    </row>
    <row r="1957" spans="1:10" x14ac:dyDescent="0.3">
      <c r="A1957" s="125" t="s">
        <v>45</v>
      </c>
      <c r="B1957" s="124">
        <v>44958</v>
      </c>
      <c r="C1957" s="139" t="s">
        <v>66</v>
      </c>
      <c r="D1957" s="139">
        <v>1010282</v>
      </c>
      <c r="E1957" s="143" t="s">
        <v>163</v>
      </c>
      <c r="F1957" s="143">
        <v>7160</v>
      </c>
      <c r="G1957" s="139" t="s">
        <v>1424</v>
      </c>
      <c r="H1957" s="139" t="s">
        <v>1046</v>
      </c>
      <c r="I1957" s="142" t="s">
        <v>75</v>
      </c>
      <c r="J1957" s="203" t="str">
        <f>+_xlfn.XLOOKUP(Tabla1[[#This Row],[COD. COLABORADOR]],'[1]Reg_PJ_IP (Bruto)'!$A:$A,'[1]Reg_PJ_IP (Bruto)'!$BL:$BL)</f>
        <v>ACREDITADA</v>
      </c>
    </row>
    <row r="1958" spans="1:10" x14ac:dyDescent="0.3">
      <c r="A1958" s="123" t="s">
        <v>45</v>
      </c>
      <c r="B1958" s="126">
        <v>44958</v>
      </c>
      <c r="C1958" s="139" t="s">
        <v>67</v>
      </c>
      <c r="D1958" s="139">
        <v>1010285</v>
      </c>
      <c r="E1958" s="139" t="s">
        <v>587</v>
      </c>
      <c r="F1958" s="139">
        <v>6570</v>
      </c>
      <c r="G1958" s="139" t="s">
        <v>1445</v>
      </c>
      <c r="H1958" s="139" t="s">
        <v>1045</v>
      </c>
      <c r="I1958" s="142" t="s">
        <v>75</v>
      </c>
      <c r="J1958" s="203" t="str">
        <f>+_xlfn.XLOOKUP(Tabla1[[#This Row],[COD. COLABORADOR]],'[1]Reg_PJ_IP (Bruto)'!$A:$A,'[1]Reg_PJ_IP (Bruto)'!$BL:$BL)</f>
        <v>ACREDITADA</v>
      </c>
    </row>
    <row r="1959" spans="1:10" x14ac:dyDescent="0.3">
      <c r="A1959" s="123" t="s">
        <v>45</v>
      </c>
      <c r="B1959" s="126">
        <v>44986</v>
      </c>
      <c r="C1959" s="139" t="s">
        <v>67</v>
      </c>
      <c r="D1959" s="139">
        <v>1010268</v>
      </c>
      <c r="E1959" s="141" t="s">
        <v>575</v>
      </c>
      <c r="F1959" s="139">
        <v>6570</v>
      </c>
      <c r="G1959" s="139" t="s">
        <v>1445</v>
      </c>
      <c r="H1959" s="139" t="s">
        <v>1051</v>
      </c>
      <c r="I1959" s="142" t="s">
        <v>75</v>
      </c>
      <c r="J1959" s="203" t="str">
        <f>+_xlfn.XLOOKUP(Tabla1[[#This Row],[COD. COLABORADOR]],'[1]Reg_PJ_IP (Bruto)'!$A:$A,'[1]Reg_PJ_IP (Bruto)'!$BL:$BL)</f>
        <v>ACREDITADA</v>
      </c>
    </row>
    <row r="1960" spans="1:10" x14ac:dyDescent="0.3">
      <c r="A1960" s="123" t="s">
        <v>45</v>
      </c>
      <c r="B1960" s="124">
        <v>44986</v>
      </c>
      <c r="C1960" s="139" t="s">
        <v>67</v>
      </c>
      <c r="D1960" s="139">
        <v>1010291</v>
      </c>
      <c r="E1960" s="143" t="s">
        <v>588</v>
      </c>
      <c r="F1960" s="143">
        <v>7320</v>
      </c>
      <c r="G1960" s="139" t="s">
        <v>104</v>
      </c>
      <c r="H1960" s="139" t="s">
        <v>1046</v>
      </c>
      <c r="I1960" s="142" t="s">
        <v>74</v>
      </c>
      <c r="J1960" s="203" t="str">
        <f>+_xlfn.XLOOKUP(Tabla1[[#This Row],[COD. COLABORADOR]],'[1]Reg_PJ_IP (Bruto)'!$A:$A,'[1]Reg_PJ_IP (Bruto)'!$BL:$BL)</f>
        <v>ACREDITADA</v>
      </c>
    </row>
    <row r="1961" spans="1:10" x14ac:dyDescent="0.3">
      <c r="A1961" s="123" t="s">
        <v>45</v>
      </c>
      <c r="B1961" s="126">
        <v>44986</v>
      </c>
      <c r="C1961" s="139" t="s">
        <v>68</v>
      </c>
      <c r="D1961" s="139">
        <v>1010291</v>
      </c>
      <c r="E1961" s="139" t="s">
        <v>588</v>
      </c>
      <c r="F1961" s="139">
        <v>7320</v>
      </c>
      <c r="G1961" s="139" t="s">
        <v>104</v>
      </c>
      <c r="H1961" s="139" t="s">
        <v>1046</v>
      </c>
      <c r="I1961" s="142" t="s">
        <v>74</v>
      </c>
      <c r="J1961" s="203" t="str">
        <f>+_xlfn.XLOOKUP(Tabla1[[#This Row],[COD. COLABORADOR]],'[1]Reg_PJ_IP (Bruto)'!$A:$A,'[1]Reg_PJ_IP (Bruto)'!$BL:$BL)</f>
        <v>ACREDITADA</v>
      </c>
    </row>
    <row r="1962" spans="1:10" x14ac:dyDescent="0.3">
      <c r="A1962" s="123" t="s">
        <v>45</v>
      </c>
      <c r="B1962" s="126">
        <v>45017</v>
      </c>
      <c r="C1962" s="139" t="s">
        <v>67</v>
      </c>
      <c r="D1962" s="139">
        <v>1010282</v>
      </c>
      <c r="E1962" s="139" t="s">
        <v>163</v>
      </c>
      <c r="F1962" s="139">
        <v>7160</v>
      </c>
      <c r="G1962" s="139" t="s">
        <v>1424</v>
      </c>
      <c r="H1962" s="139" t="s">
        <v>1046</v>
      </c>
      <c r="I1962" s="142" t="s">
        <v>75</v>
      </c>
      <c r="J1962" s="203" t="str">
        <f>+_xlfn.XLOOKUP(Tabla1[[#This Row],[COD. COLABORADOR]],'[1]Reg_PJ_IP (Bruto)'!$A:$A,'[1]Reg_PJ_IP (Bruto)'!$BL:$BL)</f>
        <v>ACREDITADA</v>
      </c>
    </row>
    <row r="1963" spans="1:10" x14ac:dyDescent="0.3">
      <c r="A1963" s="123" t="s">
        <v>45</v>
      </c>
      <c r="B1963" s="124">
        <v>45055</v>
      </c>
      <c r="C1963" s="139" t="s">
        <v>68</v>
      </c>
      <c r="D1963" s="139">
        <v>1010282</v>
      </c>
      <c r="E1963" s="143" t="s">
        <v>163</v>
      </c>
      <c r="F1963" s="143">
        <v>7160</v>
      </c>
      <c r="G1963" s="139" t="s">
        <v>1424</v>
      </c>
      <c r="H1963" s="139" t="s">
        <v>1046</v>
      </c>
      <c r="I1963" s="142" t="s">
        <v>75</v>
      </c>
      <c r="J1963" s="203" t="str">
        <f>+_xlfn.XLOOKUP(Tabla1[[#This Row],[COD. COLABORADOR]],'[1]Reg_PJ_IP (Bruto)'!$A:$A,'[1]Reg_PJ_IP (Bruto)'!$BL:$BL)</f>
        <v>ACREDITADA</v>
      </c>
    </row>
    <row r="1964" spans="1:10" x14ac:dyDescent="0.3">
      <c r="A1964" s="123" t="s">
        <v>45</v>
      </c>
      <c r="B1964" s="124">
        <v>45055</v>
      </c>
      <c r="C1964" s="139" t="s">
        <v>67</v>
      </c>
      <c r="D1964" s="139">
        <v>1010291</v>
      </c>
      <c r="E1964" s="143" t="s">
        <v>588</v>
      </c>
      <c r="F1964" s="143">
        <v>7320</v>
      </c>
      <c r="G1964" s="139" t="s">
        <v>104</v>
      </c>
      <c r="H1964" s="139" t="s">
        <v>1046</v>
      </c>
      <c r="I1964" s="142" t="s">
        <v>74</v>
      </c>
      <c r="J1964" s="203" t="str">
        <f>+_xlfn.XLOOKUP(Tabla1[[#This Row],[COD. COLABORADOR]],'[1]Reg_PJ_IP (Bruto)'!$A:$A,'[1]Reg_PJ_IP (Bruto)'!$BL:$BL)</f>
        <v>ACREDITADA</v>
      </c>
    </row>
    <row r="1965" spans="1:10" x14ac:dyDescent="0.3">
      <c r="A1965" s="123" t="s">
        <v>45</v>
      </c>
      <c r="B1965" s="126">
        <v>45078</v>
      </c>
      <c r="C1965" s="139" t="s">
        <v>67</v>
      </c>
      <c r="D1965" s="139">
        <v>1010256</v>
      </c>
      <c r="E1965" s="139" t="s">
        <v>585</v>
      </c>
      <c r="F1965" s="139">
        <v>7320</v>
      </c>
      <c r="G1965" s="139" t="s">
        <v>104</v>
      </c>
      <c r="H1965" s="139" t="s">
        <v>1046</v>
      </c>
      <c r="I1965" s="142" t="s">
        <v>75</v>
      </c>
      <c r="J1965" s="203" t="str">
        <f>+_xlfn.XLOOKUP(Tabla1[[#This Row],[COD. COLABORADOR]],'[1]Reg_PJ_IP (Bruto)'!$A:$A,'[1]Reg_PJ_IP (Bruto)'!$BL:$BL)</f>
        <v>ACREDITADA</v>
      </c>
    </row>
    <row r="1966" spans="1:10" x14ac:dyDescent="0.3">
      <c r="A1966" s="123" t="s">
        <v>45</v>
      </c>
      <c r="B1966" s="126">
        <v>45131</v>
      </c>
      <c r="C1966" s="139" t="s">
        <v>67</v>
      </c>
      <c r="D1966" s="139">
        <v>1010222</v>
      </c>
      <c r="E1966" s="139" t="s">
        <v>589</v>
      </c>
      <c r="F1966" s="140">
        <v>7473</v>
      </c>
      <c r="G1966" s="139" t="s">
        <v>1173</v>
      </c>
      <c r="H1966" s="139" t="s">
        <v>1058</v>
      </c>
      <c r="I1966" s="142" t="s">
        <v>75</v>
      </c>
      <c r="J1966" s="203" t="str">
        <f>+_xlfn.XLOOKUP(Tabla1[[#This Row],[COD. COLABORADOR]],'[1]Reg_PJ_IP (Bruto)'!$A:$A,'[1]Reg_PJ_IP (Bruto)'!$BL:$BL)</f>
        <v>ACREDITADA</v>
      </c>
    </row>
    <row r="1967" spans="1:10" x14ac:dyDescent="0.3">
      <c r="A1967" s="123" t="s">
        <v>45</v>
      </c>
      <c r="B1967" s="126">
        <v>45170</v>
      </c>
      <c r="C1967" s="139" t="s">
        <v>67</v>
      </c>
      <c r="D1967" s="139">
        <v>1010256</v>
      </c>
      <c r="E1967" s="139" t="s">
        <v>585</v>
      </c>
      <c r="F1967" s="139">
        <v>7320</v>
      </c>
      <c r="G1967" s="139" t="s">
        <v>104</v>
      </c>
      <c r="H1967" s="139" t="s">
        <v>1046</v>
      </c>
      <c r="I1967" s="142" t="s">
        <v>74</v>
      </c>
      <c r="J1967" s="203" t="str">
        <f>+_xlfn.XLOOKUP(Tabla1[[#This Row],[COD. COLABORADOR]],'[1]Reg_PJ_IP (Bruto)'!$A:$A,'[1]Reg_PJ_IP (Bruto)'!$BL:$BL)</f>
        <v>ACREDITADA</v>
      </c>
    </row>
    <row r="1968" spans="1:10" x14ac:dyDescent="0.3">
      <c r="A1968" s="123" t="s">
        <v>45</v>
      </c>
      <c r="B1968" s="126">
        <v>45170</v>
      </c>
      <c r="C1968" s="139" t="s">
        <v>67</v>
      </c>
      <c r="D1968" s="140">
        <v>1010280</v>
      </c>
      <c r="E1968" s="143" t="s">
        <v>161</v>
      </c>
      <c r="F1968" s="141">
        <v>1750</v>
      </c>
      <c r="G1968" s="154" t="s">
        <v>162</v>
      </c>
      <c r="H1968" s="139" t="s">
        <v>1044</v>
      </c>
      <c r="I1968" s="142" t="s">
        <v>74</v>
      </c>
      <c r="J1968" s="203" t="str">
        <f>+_xlfn.XLOOKUP(Tabla1[[#This Row],[COD. COLABORADOR]],'[1]Reg_PJ_IP (Bruto)'!$A:$A,'[1]Reg_PJ_IP (Bruto)'!$BL:$BL)</f>
        <v>ACREDITADA</v>
      </c>
    </row>
    <row r="1969" spans="1:10" x14ac:dyDescent="0.3">
      <c r="A1969" s="123" t="s">
        <v>45</v>
      </c>
      <c r="B1969" s="126">
        <v>45231</v>
      </c>
      <c r="C1969" s="139" t="s">
        <v>67</v>
      </c>
      <c r="D1969" s="139">
        <v>1010285</v>
      </c>
      <c r="E1969" s="139" t="s">
        <v>587</v>
      </c>
      <c r="F1969" s="140">
        <v>6570</v>
      </c>
      <c r="G1969" s="139" t="s">
        <v>1445</v>
      </c>
      <c r="H1969" s="139" t="s">
        <v>1045</v>
      </c>
      <c r="I1969" s="142" t="s">
        <v>75</v>
      </c>
      <c r="J1969" s="203" t="str">
        <f>+_xlfn.XLOOKUP(Tabla1[[#This Row],[COD. COLABORADOR]],'[1]Reg_PJ_IP (Bruto)'!$A:$A,'[1]Reg_PJ_IP (Bruto)'!$BL:$BL)</f>
        <v>ACREDITADA</v>
      </c>
    </row>
    <row r="1970" spans="1:10" x14ac:dyDescent="0.3">
      <c r="A1970" s="123" t="s">
        <v>45</v>
      </c>
      <c r="B1970" s="124">
        <v>45250</v>
      </c>
      <c r="C1970" s="139" t="s">
        <v>67</v>
      </c>
      <c r="D1970" s="139">
        <v>1010280</v>
      </c>
      <c r="E1970" s="143" t="s">
        <v>161</v>
      </c>
      <c r="F1970" s="143">
        <v>1750</v>
      </c>
      <c r="G1970" s="139" t="s">
        <v>162</v>
      </c>
      <c r="H1970" s="139" t="s">
        <v>1044</v>
      </c>
      <c r="I1970" s="142" t="s">
        <v>74</v>
      </c>
      <c r="J1970" s="203" t="str">
        <f>+_xlfn.XLOOKUP(Tabla1[[#This Row],[COD. COLABORADOR]],'[1]Reg_PJ_IP (Bruto)'!$A:$A,'[1]Reg_PJ_IP (Bruto)'!$BL:$BL)</f>
        <v>ACREDITADA</v>
      </c>
    </row>
    <row r="1971" spans="1:10" x14ac:dyDescent="0.3">
      <c r="A1971" s="123" t="s">
        <v>45</v>
      </c>
      <c r="B1971" s="131">
        <v>45266</v>
      </c>
      <c r="C1971" s="139" t="s">
        <v>67</v>
      </c>
      <c r="D1971" s="140">
        <v>1010282</v>
      </c>
      <c r="E1971" s="141" t="s">
        <v>163</v>
      </c>
      <c r="F1971" s="140">
        <v>7160</v>
      </c>
      <c r="G1971" s="140" t="s">
        <v>1424</v>
      </c>
      <c r="H1971" s="140" t="s">
        <v>1046</v>
      </c>
      <c r="I1971" s="142" t="s">
        <v>74</v>
      </c>
      <c r="J1971" s="203" t="str">
        <f>+_xlfn.XLOOKUP(Tabla1[[#This Row],[COD. COLABORADOR]],'[1]Reg_PJ_IP (Bruto)'!$A:$A,'[1]Reg_PJ_IP (Bruto)'!$BL:$BL)</f>
        <v>ACREDITADA</v>
      </c>
    </row>
    <row r="1972" spans="1:10" x14ac:dyDescent="0.3">
      <c r="A1972" s="123" t="s">
        <v>45</v>
      </c>
      <c r="B1972" s="124">
        <v>45292</v>
      </c>
      <c r="C1972" s="139" t="s">
        <v>68</v>
      </c>
      <c r="D1972" s="139">
        <v>1010291</v>
      </c>
      <c r="E1972" s="143" t="s">
        <v>588</v>
      </c>
      <c r="F1972" s="143">
        <v>7320</v>
      </c>
      <c r="G1972" s="139" t="s">
        <v>104</v>
      </c>
      <c r="H1972" s="139" t="s">
        <v>1046</v>
      </c>
      <c r="I1972" s="142" t="s">
        <v>75</v>
      </c>
      <c r="J1972" s="203" t="str">
        <f>+_xlfn.XLOOKUP(Tabla1[[#This Row],[COD. COLABORADOR]],'[1]Reg_PJ_IP (Bruto)'!$A:$A,'[1]Reg_PJ_IP (Bruto)'!$BL:$BL)</f>
        <v>ACREDITADA</v>
      </c>
    </row>
    <row r="1973" spans="1:10" x14ac:dyDescent="0.3">
      <c r="A1973" s="123" t="s">
        <v>45</v>
      </c>
      <c r="B1973" s="124">
        <v>45314</v>
      </c>
      <c r="C1973" s="139" t="s">
        <v>67</v>
      </c>
      <c r="D1973" s="139">
        <v>1010266</v>
      </c>
      <c r="E1973" s="143" t="s">
        <v>590</v>
      </c>
      <c r="F1973" s="143">
        <v>6979</v>
      </c>
      <c r="G1973" s="139" t="s">
        <v>1168</v>
      </c>
      <c r="H1973" s="139" t="s">
        <v>1051</v>
      </c>
      <c r="I1973" s="142" t="s">
        <v>75</v>
      </c>
      <c r="J1973" s="203" t="str">
        <f>+_xlfn.XLOOKUP(Tabla1[[#This Row],[COD. COLABORADOR]],'[1]Reg_PJ_IP (Bruto)'!$A:$A,'[1]Reg_PJ_IP (Bruto)'!$BL:$BL)</f>
        <v>ACREDITADA</v>
      </c>
    </row>
    <row r="1974" spans="1:10" x14ac:dyDescent="0.3">
      <c r="A1974" s="123" t="s">
        <v>45</v>
      </c>
      <c r="B1974" s="126">
        <v>45323</v>
      </c>
      <c r="C1974" s="139" t="s">
        <v>72</v>
      </c>
      <c r="D1974" s="139">
        <v>1010311</v>
      </c>
      <c r="E1974" s="139" t="s">
        <v>163</v>
      </c>
      <c r="F1974" s="139">
        <v>7160</v>
      </c>
      <c r="G1974" s="139" t="s">
        <v>1424</v>
      </c>
      <c r="H1974" s="139" t="s">
        <v>1046</v>
      </c>
      <c r="I1974" s="142" t="s">
        <v>75</v>
      </c>
      <c r="J1974" s="203" t="str">
        <f>+_xlfn.XLOOKUP(Tabla1[[#This Row],[COD. COLABORADOR]],'[1]Reg_PJ_IP (Bruto)'!$A:$A,'[1]Reg_PJ_IP (Bruto)'!$BL:$BL)</f>
        <v>ACREDITADA</v>
      </c>
    </row>
    <row r="1975" spans="1:10" x14ac:dyDescent="0.3">
      <c r="A1975" s="125" t="s">
        <v>45</v>
      </c>
      <c r="B1975" s="124">
        <v>45352</v>
      </c>
      <c r="C1975" s="139" t="s">
        <v>68</v>
      </c>
      <c r="D1975" s="139">
        <v>1010266</v>
      </c>
      <c r="E1975" s="143" t="s">
        <v>590</v>
      </c>
      <c r="F1975" s="143">
        <v>6979</v>
      </c>
      <c r="G1975" s="139" t="s">
        <v>1168</v>
      </c>
      <c r="H1975" s="139" t="s">
        <v>1051</v>
      </c>
      <c r="I1975" s="142" t="s">
        <v>75</v>
      </c>
      <c r="J1975" s="203" t="str">
        <f>+_xlfn.XLOOKUP(Tabla1[[#This Row],[COD. COLABORADOR]],'[1]Reg_PJ_IP (Bruto)'!$A:$A,'[1]Reg_PJ_IP (Bruto)'!$BL:$BL)</f>
        <v>ACREDITADA</v>
      </c>
    </row>
    <row r="1976" spans="1:10" x14ac:dyDescent="0.3">
      <c r="A1976" s="125" t="s">
        <v>45</v>
      </c>
      <c r="B1976" s="124">
        <v>45352</v>
      </c>
      <c r="C1976" s="139" t="s">
        <v>70</v>
      </c>
      <c r="D1976" s="139">
        <v>1010291</v>
      </c>
      <c r="E1976" s="143" t="s">
        <v>588</v>
      </c>
      <c r="F1976" s="143">
        <v>7320</v>
      </c>
      <c r="G1976" s="139" t="s">
        <v>104</v>
      </c>
      <c r="H1976" s="139" t="s">
        <v>1046</v>
      </c>
      <c r="I1976" s="142" t="s">
        <v>74</v>
      </c>
      <c r="J1976" s="203" t="str">
        <f>+_xlfn.XLOOKUP(Tabla1[[#This Row],[COD. COLABORADOR]],'[1]Reg_PJ_IP (Bruto)'!$A:$A,'[1]Reg_PJ_IP (Bruto)'!$BL:$BL)</f>
        <v>ACREDITADA</v>
      </c>
    </row>
    <row r="1977" spans="1:10" x14ac:dyDescent="0.3">
      <c r="A1977" s="125" t="s">
        <v>45</v>
      </c>
      <c r="B1977" s="124">
        <v>45383</v>
      </c>
      <c r="C1977" s="139" t="s">
        <v>68</v>
      </c>
      <c r="D1977" s="139">
        <v>1010311</v>
      </c>
      <c r="E1977" s="143" t="s">
        <v>163</v>
      </c>
      <c r="F1977" s="143">
        <v>7160</v>
      </c>
      <c r="G1977" s="139" t="s">
        <v>1424</v>
      </c>
      <c r="H1977" s="139" t="s">
        <v>1046</v>
      </c>
      <c r="I1977" s="142" t="s">
        <v>74</v>
      </c>
      <c r="J1977" s="203" t="str">
        <f>+_xlfn.XLOOKUP(Tabla1[[#This Row],[COD. COLABORADOR]],'[1]Reg_PJ_IP (Bruto)'!$A:$A,'[1]Reg_PJ_IP (Bruto)'!$BL:$BL)</f>
        <v>ACREDITADA</v>
      </c>
    </row>
    <row r="1978" spans="1:10" x14ac:dyDescent="0.3">
      <c r="A1978" s="125" t="s">
        <v>45</v>
      </c>
      <c r="B1978" s="124">
        <v>45383</v>
      </c>
      <c r="C1978" s="139" t="s">
        <v>70</v>
      </c>
      <c r="D1978" s="139">
        <v>1010296</v>
      </c>
      <c r="E1978" s="143" t="s">
        <v>591</v>
      </c>
      <c r="F1978" s="143">
        <v>1750</v>
      </c>
      <c r="G1978" s="139" t="s">
        <v>162</v>
      </c>
      <c r="H1978" s="139" t="s">
        <v>1045</v>
      </c>
      <c r="I1978" s="142" t="s">
        <v>74</v>
      </c>
      <c r="J1978" s="203" t="str">
        <f>+_xlfn.XLOOKUP(Tabla1[[#This Row],[COD. COLABORADOR]],'[1]Reg_PJ_IP (Bruto)'!$A:$A,'[1]Reg_PJ_IP (Bruto)'!$BL:$BL)</f>
        <v>ACREDITADA</v>
      </c>
    </row>
    <row r="1979" spans="1:10" x14ac:dyDescent="0.3">
      <c r="A1979" s="125" t="s">
        <v>45</v>
      </c>
      <c r="B1979" s="124">
        <v>45413</v>
      </c>
      <c r="C1979" s="139" t="s">
        <v>68</v>
      </c>
      <c r="D1979" s="139">
        <v>1010303</v>
      </c>
      <c r="E1979" s="143" t="s">
        <v>592</v>
      </c>
      <c r="F1979" s="143">
        <v>7726</v>
      </c>
      <c r="G1979" s="139" t="s">
        <v>87</v>
      </c>
      <c r="H1979" s="139" t="s">
        <v>1059</v>
      </c>
      <c r="I1979" s="142" t="s">
        <v>74</v>
      </c>
      <c r="J1979" s="203" t="str">
        <f>+_xlfn.XLOOKUP(Tabla1[[#This Row],[COD. COLABORADOR]],'[1]Reg_PJ_IP (Bruto)'!$A:$A,'[1]Reg_PJ_IP (Bruto)'!$BL:$BL)</f>
        <v>ACREDITADA</v>
      </c>
    </row>
    <row r="1980" spans="1:10" x14ac:dyDescent="0.3">
      <c r="A1980" s="125" t="s">
        <v>45</v>
      </c>
      <c r="B1980" s="124">
        <v>45422</v>
      </c>
      <c r="C1980" s="139" t="s">
        <v>70</v>
      </c>
      <c r="D1980" s="139">
        <v>1010280</v>
      </c>
      <c r="E1980" s="143" t="s">
        <v>161</v>
      </c>
      <c r="F1980" s="143">
        <v>1750</v>
      </c>
      <c r="G1980" s="139" t="s">
        <v>162</v>
      </c>
      <c r="H1980" s="139" t="s">
        <v>1044</v>
      </c>
      <c r="I1980" s="142" t="s">
        <v>75</v>
      </c>
      <c r="J1980" s="203" t="str">
        <f>+_xlfn.XLOOKUP(Tabla1[[#This Row],[COD. COLABORADOR]],'[1]Reg_PJ_IP (Bruto)'!$A:$A,'[1]Reg_PJ_IP (Bruto)'!$BL:$BL)</f>
        <v>ACREDITADA</v>
      </c>
    </row>
    <row r="1981" spans="1:10" x14ac:dyDescent="0.3">
      <c r="A1981" s="125" t="s">
        <v>45</v>
      </c>
      <c r="B1981" s="124">
        <v>45444</v>
      </c>
      <c r="C1981" s="139" t="s">
        <v>68</v>
      </c>
      <c r="D1981" s="139">
        <v>1010307</v>
      </c>
      <c r="E1981" s="143" t="s">
        <v>593</v>
      </c>
      <c r="F1981" s="143">
        <v>7320</v>
      </c>
      <c r="G1981" s="139" t="s">
        <v>104</v>
      </c>
      <c r="H1981" s="139" t="s">
        <v>1044</v>
      </c>
      <c r="I1981" s="142" t="s">
        <v>74</v>
      </c>
      <c r="J1981" s="203" t="str">
        <f>+_xlfn.XLOOKUP(Tabla1[[#This Row],[COD. COLABORADOR]],'[1]Reg_PJ_IP (Bruto)'!$A:$A,'[1]Reg_PJ_IP (Bruto)'!$BL:$BL)</f>
        <v>ACREDITADA</v>
      </c>
    </row>
    <row r="1982" spans="1:10" x14ac:dyDescent="0.3">
      <c r="A1982" s="125" t="s">
        <v>45</v>
      </c>
      <c r="B1982" s="124">
        <v>45480</v>
      </c>
      <c r="C1982" s="139" t="s">
        <v>69</v>
      </c>
      <c r="D1982" s="139">
        <v>1010264</v>
      </c>
      <c r="E1982" s="143" t="s">
        <v>574</v>
      </c>
      <c r="F1982" s="143">
        <v>6979</v>
      </c>
      <c r="G1982" s="139" t="s">
        <v>1168</v>
      </c>
      <c r="H1982" s="139" t="s">
        <v>1047</v>
      </c>
      <c r="I1982" s="142" t="s">
        <v>75</v>
      </c>
      <c r="J1982" s="203" t="str">
        <f>+_xlfn.XLOOKUP(Tabla1[[#This Row],[COD. COLABORADOR]],'[1]Reg_PJ_IP (Bruto)'!$A:$A,'[1]Reg_PJ_IP (Bruto)'!$BL:$BL)</f>
        <v>ACREDITADA</v>
      </c>
    </row>
    <row r="1983" spans="1:10" x14ac:dyDescent="0.3">
      <c r="A1983" s="125" t="s">
        <v>45</v>
      </c>
      <c r="B1983" s="124">
        <v>45488</v>
      </c>
      <c r="C1983" s="139" t="s">
        <v>71</v>
      </c>
      <c r="D1983" s="139">
        <v>1010304</v>
      </c>
      <c r="E1983" s="143" t="s">
        <v>164</v>
      </c>
      <c r="F1983" s="143">
        <v>8045</v>
      </c>
      <c r="G1983" s="139" t="s">
        <v>1193</v>
      </c>
      <c r="H1983" s="139" t="s">
        <v>1059</v>
      </c>
      <c r="I1983" s="142" t="s">
        <v>71</v>
      </c>
      <c r="J1983" s="203" t="str">
        <f>+_xlfn.XLOOKUP(Tabla1[[#This Row],[COD. COLABORADOR]],'[1]Reg_PJ_IP (Bruto)'!$A:$A,'[1]Reg_PJ_IP (Bruto)'!$BL:$BL)</f>
        <v>ACREDITADA</v>
      </c>
    </row>
    <row r="1984" spans="1:10" x14ac:dyDescent="0.3">
      <c r="A1984" s="125" t="s">
        <v>45</v>
      </c>
      <c r="B1984" s="124">
        <v>45495</v>
      </c>
      <c r="C1984" s="139" t="s">
        <v>69</v>
      </c>
      <c r="D1984" s="139">
        <v>1010265</v>
      </c>
      <c r="E1984" s="143" t="s">
        <v>584</v>
      </c>
      <c r="F1984" s="143">
        <v>6915</v>
      </c>
      <c r="G1984" s="139" t="s">
        <v>96</v>
      </c>
      <c r="H1984" s="139" t="s">
        <v>1051</v>
      </c>
      <c r="I1984" s="142" t="s">
        <v>75</v>
      </c>
      <c r="J1984" s="203" t="str">
        <f>+_xlfn.XLOOKUP(Tabla1[[#This Row],[COD. COLABORADOR]],'[1]Reg_PJ_IP (Bruto)'!$A:$A,'[1]Reg_PJ_IP (Bruto)'!$BL:$BL)</f>
        <v>ACREDITADA</v>
      </c>
    </row>
    <row r="1985" spans="1:10" x14ac:dyDescent="0.3">
      <c r="A1985" s="125" t="s">
        <v>45</v>
      </c>
      <c r="B1985" s="124">
        <v>45502</v>
      </c>
      <c r="C1985" s="139" t="s">
        <v>72</v>
      </c>
      <c r="D1985" s="139">
        <v>1010311</v>
      </c>
      <c r="E1985" s="143" t="s">
        <v>163</v>
      </c>
      <c r="F1985" s="143">
        <v>7160</v>
      </c>
      <c r="G1985" s="139" t="s">
        <v>1424</v>
      </c>
      <c r="H1985" s="139" t="s">
        <v>1046</v>
      </c>
      <c r="I1985" s="142" t="s">
        <v>74</v>
      </c>
      <c r="J1985" s="203" t="str">
        <f>+_xlfn.XLOOKUP(Tabla1[[#This Row],[COD. COLABORADOR]],'[1]Reg_PJ_IP (Bruto)'!$A:$A,'[1]Reg_PJ_IP (Bruto)'!$BL:$BL)</f>
        <v>ACREDITADA</v>
      </c>
    </row>
    <row r="1986" spans="1:10" x14ac:dyDescent="0.3">
      <c r="A1986" s="125" t="s">
        <v>45</v>
      </c>
      <c r="B1986" s="124">
        <v>45525</v>
      </c>
      <c r="C1986" s="139" t="s">
        <v>70</v>
      </c>
      <c r="D1986" s="139">
        <v>1010266</v>
      </c>
      <c r="E1986" s="143" t="s">
        <v>590</v>
      </c>
      <c r="F1986" s="143">
        <v>6979</v>
      </c>
      <c r="G1986" s="139" t="s">
        <v>1168</v>
      </c>
      <c r="H1986" s="139" t="s">
        <v>1051</v>
      </c>
      <c r="I1986" s="142" t="s">
        <v>74</v>
      </c>
      <c r="J1986" s="203" t="str">
        <f>+_xlfn.XLOOKUP(Tabla1[[#This Row],[COD. COLABORADOR]],'[1]Reg_PJ_IP (Bruto)'!$A:$A,'[1]Reg_PJ_IP (Bruto)'!$BL:$BL)</f>
        <v>ACREDITADA</v>
      </c>
    </row>
    <row r="1987" spans="1:10" x14ac:dyDescent="0.3">
      <c r="A1987" s="125" t="s">
        <v>45</v>
      </c>
      <c r="B1987" s="124">
        <v>45566</v>
      </c>
      <c r="C1987" s="139" t="s">
        <v>69</v>
      </c>
      <c r="D1987" s="139">
        <v>1010268</v>
      </c>
      <c r="E1987" s="143" t="s">
        <v>575</v>
      </c>
      <c r="F1987" s="143">
        <v>6570</v>
      </c>
      <c r="G1987" s="139" t="s">
        <v>1445</v>
      </c>
      <c r="H1987" s="139" t="s">
        <v>1051</v>
      </c>
      <c r="I1987" s="142" t="s">
        <v>74</v>
      </c>
      <c r="J1987" s="203" t="str">
        <f>+_xlfn.XLOOKUP(Tabla1[[#This Row],[COD. COLABORADOR]],'[1]Reg_PJ_IP (Bruto)'!$A:$A,'[1]Reg_PJ_IP (Bruto)'!$BL:$BL)</f>
        <v>ACREDITADA</v>
      </c>
    </row>
    <row r="1988" spans="1:10" x14ac:dyDescent="0.3">
      <c r="A1988" s="125" t="s">
        <v>45</v>
      </c>
      <c r="B1988" s="124">
        <v>45586</v>
      </c>
      <c r="C1988" s="139" t="s">
        <v>69</v>
      </c>
      <c r="D1988" s="139">
        <v>1010318</v>
      </c>
      <c r="E1988" s="143" t="s">
        <v>594</v>
      </c>
      <c r="F1988" s="143">
        <v>6570</v>
      </c>
      <c r="G1988" s="139" t="s">
        <v>1445</v>
      </c>
      <c r="H1988" s="139" t="s">
        <v>1060</v>
      </c>
      <c r="I1988" s="142" t="s">
        <v>75</v>
      </c>
      <c r="J1988" s="203" t="str">
        <f>+_xlfn.XLOOKUP(Tabla1[[#This Row],[COD. COLABORADOR]],'[1]Reg_PJ_IP (Bruto)'!$A:$A,'[1]Reg_PJ_IP (Bruto)'!$BL:$BL)</f>
        <v>ACREDITADA</v>
      </c>
    </row>
    <row r="1989" spans="1:10" x14ac:dyDescent="0.3">
      <c r="A1989" s="125" t="s">
        <v>45</v>
      </c>
      <c r="B1989" s="124">
        <v>45607</v>
      </c>
      <c r="C1989" s="139" t="s">
        <v>69</v>
      </c>
      <c r="D1989" s="139">
        <v>1010333</v>
      </c>
      <c r="E1989" s="143" t="s">
        <v>595</v>
      </c>
      <c r="F1989" s="143">
        <v>7726</v>
      </c>
      <c r="G1989" s="139" t="s">
        <v>87</v>
      </c>
      <c r="H1989" s="139" t="s">
        <v>1059</v>
      </c>
      <c r="I1989" s="142" t="s">
        <v>75</v>
      </c>
      <c r="J1989" s="203" t="str">
        <f>+_xlfn.XLOOKUP(Tabla1[[#This Row],[COD. COLABORADOR]],'[1]Reg_PJ_IP (Bruto)'!$A:$A,'[1]Reg_PJ_IP (Bruto)'!$BL:$BL)</f>
        <v>ACREDITADA</v>
      </c>
    </row>
    <row r="1990" spans="1:10" x14ac:dyDescent="0.3">
      <c r="A1990" s="125" t="s">
        <v>45</v>
      </c>
      <c r="B1990" s="124">
        <v>45616</v>
      </c>
      <c r="C1990" s="139" t="s">
        <v>68</v>
      </c>
      <c r="D1990" s="139">
        <v>1010341</v>
      </c>
      <c r="E1990" s="143" t="s">
        <v>207</v>
      </c>
      <c r="F1990" s="143">
        <v>4250</v>
      </c>
      <c r="G1990" s="139" t="s">
        <v>100</v>
      </c>
      <c r="H1990" s="139" t="s">
        <v>1044</v>
      </c>
      <c r="I1990" s="142" t="s">
        <v>74</v>
      </c>
      <c r="J1990" s="203" t="str">
        <f>+_xlfn.XLOOKUP(Tabla1[[#This Row],[COD. COLABORADOR]],'[1]Reg_PJ_IP (Bruto)'!$A:$A,'[1]Reg_PJ_IP (Bruto)'!$BL:$BL)</f>
        <v>ACREDITADA</v>
      </c>
    </row>
    <row r="1991" spans="1:10" x14ac:dyDescent="0.3">
      <c r="A1991" s="125" t="s">
        <v>45</v>
      </c>
      <c r="B1991" s="124">
        <v>45663</v>
      </c>
      <c r="C1991" s="139" t="s">
        <v>68</v>
      </c>
      <c r="D1991" s="139">
        <v>1010341</v>
      </c>
      <c r="E1991" s="141" t="s">
        <v>207</v>
      </c>
      <c r="F1991" s="143">
        <v>4250</v>
      </c>
      <c r="G1991" s="139" t="s">
        <v>100</v>
      </c>
      <c r="H1991" s="139" t="s">
        <v>1044</v>
      </c>
      <c r="I1991" s="142" t="s">
        <v>75</v>
      </c>
      <c r="J1991" s="203" t="str">
        <f>+_xlfn.XLOOKUP(Tabla1[[#This Row],[COD. COLABORADOR]],'[1]Reg_PJ_IP (Bruto)'!$A:$A,'[1]Reg_PJ_IP (Bruto)'!$BL:$BL)</f>
        <v>ACREDITADA</v>
      </c>
    </row>
    <row r="1992" spans="1:10" x14ac:dyDescent="0.3">
      <c r="A1992" s="125" t="s">
        <v>45</v>
      </c>
      <c r="B1992" s="124">
        <v>45674</v>
      </c>
      <c r="C1992" s="139" t="s">
        <v>71</v>
      </c>
      <c r="D1992" s="139">
        <v>1010341</v>
      </c>
      <c r="E1992" s="143" t="s">
        <v>207</v>
      </c>
      <c r="F1992" s="141">
        <v>4250</v>
      </c>
      <c r="G1992" s="139" t="s">
        <v>100</v>
      </c>
      <c r="H1992" s="139" t="s">
        <v>1044</v>
      </c>
      <c r="I1992" s="142" t="s">
        <v>71</v>
      </c>
      <c r="J1992" s="203" t="str">
        <f>+_xlfn.XLOOKUP(Tabla1[[#This Row],[COD. COLABORADOR]],'[1]Reg_PJ_IP (Bruto)'!$A:$A,'[1]Reg_PJ_IP (Bruto)'!$BL:$BL)</f>
        <v>ACREDITADA</v>
      </c>
    </row>
    <row r="1993" spans="1:10" x14ac:dyDescent="0.3">
      <c r="A1993" s="125" t="s">
        <v>45</v>
      </c>
      <c r="B1993" s="128">
        <v>45687</v>
      </c>
      <c r="C1993" s="139" t="s">
        <v>70</v>
      </c>
      <c r="D1993" s="139">
        <v>1010295</v>
      </c>
      <c r="E1993" s="143" t="s">
        <v>917</v>
      </c>
      <c r="F1993" s="143">
        <v>6570</v>
      </c>
      <c r="G1993" s="139" t="s">
        <v>1445</v>
      </c>
      <c r="H1993" s="139" t="s">
        <v>1051</v>
      </c>
      <c r="I1993" s="142" t="s">
        <v>75</v>
      </c>
      <c r="J1993" s="203" t="str">
        <f>+_xlfn.XLOOKUP(Tabla1[[#This Row],[COD. COLABORADOR]],'[1]Reg_PJ_IP (Bruto)'!$A:$A,'[1]Reg_PJ_IP (Bruto)'!$BL:$BL)</f>
        <v>ACREDITADA</v>
      </c>
    </row>
    <row r="1994" spans="1:10" x14ac:dyDescent="0.3">
      <c r="A1994" s="125" t="s">
        <v>45</v>
      </c>
      <c r="B1994" s="124">
        <v>45700</v>
      </c>
      <c r="C1994" s="139" t="s">
        <v>69</v>
      </c>
      <c r="D1994" s="139">
        <v>1010320</v>
      </c>
      <c r="E1994" s="143" t="s">
        <v>1005</v>
      </c>
      <c r="F1994" s="143">
        <v>6570</v>
      </c>
      <c r="G1994" s="139" t="s">
        <v>1445</v>
      </c>
      <c r="H1994" s="139" t="s">
        <v>1060</v>
      </c>
      <c r="I1994" s="142" t="s">
        <v>75</v>
      </c>
      <c r="J1994" s="203" t="str">
        <f>+_xlfn.XLOOKUP(Tabla1[[#This Row],[COD. COLABORADOR]],'[1]Reg_PJ_IP (Bruto)'!$A:$A,'[1]Reg_PJ_IP (Bruto)'!$BL:$BL)</f>
        <v>ACREDITADA</v>
      </c>
    </row>
    <row r="1995" spans="1:10" x14ac:dyDescent="0.3">
      <c r="A1995" s="125" t="s">
        <v>45</v>
      </c>
      <c r="B1995" s="124">
        <v>45716</v>
      </c>
      <c r="C1995" s="139" t="s">
        <v>69</v>
      </c>
      <c r="D1995" s="139">
        <v>1010326</v>
      </c>
      <c r="E1995" s="143" t="s">
        <v>918</v>
      </c>
      <c r="F1995" s="143">
        <v>7473</v>
      </c>
      <c r="G1995" s="139" t="s">
        <v>1173</v>
      </c>
      <c r="H1995" s="139" t="s">
        <v>1060</v>
      </c>
      <c r="I1995" s="142" t="s">
        <v>74</v>
      </c>
      <c r="J1995" s="203" t="str">
        <f>+_xlfn.XLOOKUP(Tabla1[[#This Row],[COD. COLABORADOR]],'[1]Reg_PJ_IP (Bruto)'!$A:$A,'[1]Reg_PJ_IP (Bruto)'!$BL:$BL)</f>
        <v>ACREDITADA</v>
      </c>
    </row>
    <row r="1996" spans="1:10" x14ac:dyDescent="0.3">
      <c r="A1996" s="125" t="s">
        <v>45</v>
      </c>
      <c r="B1996" s="124">
        <v>45740</v>
      </c>
      <c r="C1996" s="139" t="s">
        <v>68</v>
      </c>
      <c r="D1996" s="139">
        <v>1010311</v>
      </c>
      <c r="E1996" s="143" t="s">
        <v>163</v>
      </c>
      <c r="F1996" s="143">
        <v>7160</v>
      </c>
      <c r="G1996" s="139" t="s">
        <v>1424</v>
      </c>
      <c r="H1996" s="139" t="s">
        <v>1046</v>
      </c>
      <c r="I1996" s="142" t="s">
        <v>74</v>
      </c>
      <c r="J1996" s="203" t="str">
        <f>+_xlfn.XLOOKUP(Tabla1[[#This Row],[COD. COLABORADOR]],'[1]Reg_PJ_IP (Bruto)'!$A:$A,'[1]Reg_PJ_IP (Bruto)'!$BL:$BL)</f>
        <v>ACREDITADA</v>
      </c>
    </row>
    <row r="1997" spans="1:10" x14ac:dyDescent="0.3">
      <c r="A1997" s="125" t="s">
        <v>45</v>
      </c>
      <c r="B1997" s="124">
        <v>45761</v>
      </c>
      <c r="C1997" s="139" t="s">
        <v>68</v>
      </c>
      <c r="D1997" s="139">
        <v>1010294</v>
      </c>
      <c r="E1997" s="143" t="s">
        <v>919</v>
      </c>
      <c r="F1997" s="143">
        <v>6570</v>
      </c>
      <c r="G1997" s="139" t="s">
        <v>1445</v>
      </c>
      <c r="H1997" s="139" t="s">
        <v>1051</v>
      </c>
      <c r="I1997" s="142" t="s">
        <v>74</v>
      </c>
      <c r="J1997" s="203" t="str">
        <f>+_xlfn.XLOOKUP(Tabla1[[#This Row],[COD. COLABORADOR]],'[1]Reg_PJ_IP (Bruto)'!$A:$A,'[1]Reg_PJ_IP (Bruto)'!$BL:$BL)</f>
        <v>ACREDITADA</v>
      </c>
    </row>
    <row r="1998" spans="1:10" x14ac:dyDescent="0.3">
      <c r="A1998" s="125" t="s">
        <v>45</v>
      </c>
      <c r="B1998" s="124">
        <v>45770</v>
      </c>
      <c r="C1998" s="139" t="s">
        <v>70</v>
      </c>
      <c r="D1998" s="139">
        <v>1010336</v>
      </c>
      <c r="E1998" s="143" t="s">
        <v>588</v>
      </c>
      <c r="F1998" s="143">
        <v>7320</v>
      </c>
      <c r="G1998" s="139" t="s">
        <v>104</v>
      </c>
      <c r="H1998" s="139" t="s">
        <v>1046</v>
      </c>
      <c r="I1998" s="142" t="s">
        <v>876</v>
      </c>
      <c r="J1998" s="203" t="str">
        <f>+_xlfn.XLOOKUP(Tabla1[[#This Row],[COD. COLABORADOR]],'[1]Reg_PJ_IP (Bruto)'!$A:$A,'[1]Reg_PJ_IP (Bruto)'!$BL:$BL)</f>
        <v>ACREDITADA</v>
      </c>
    </row>
    <row r="1999" spans="1:10" x14ac:dyDescent="0.3">
      <c r="A1999" s="125" t="s">
        <v>45</v>
      </c>
      <c r="B1999" s="124">
        <v>45771</v>
      </c>
      <c r="C1999" s="139" t="s">
        <v>69</v>
      </c>
      <c r="D1999" s="139">
        <v>1010287</v>
      </c>
      <c r="E1999" s="143" t="s">
        <v>578</v>
      </c>
      <c r="F1999" s="143">
        <v>6979</v>
      </c>
      <c r="G1999" s="139" t="s">
        <v>1168</v>
      </c>
      <c r="H1999" s="139" t="s">
        <v>1049</v>
      </c>
      <c r="I1999" s="142" t="s">
        <v>74</v>
      </c>
      <c r="J1999" s="203" t="str">
        <f>+_xlfn.XLOOKUP(Tabla1[[#This Row],[COD. COLABORADOR]],'[1]Reg_PJ_IP (Bruto)'!$A:$A,'[1]Reg_PJ_IP (Bruto)'!$BL:$BL)</f>
        <v>ACREDITADA</v>
      </c>
    </row>
    <row r="2000" spans="1:10" x14ac:dyDescent="0.3">
      <c r="A2000" s="125" t="s">
        <v>45</v>
      </c>
      <c r="B2000" s="124">
        <v>45776</v>
      </c>
      <c r="C2000" s="139" t="s">
        <v>71</v>
      </c>
      <c r="D2000" s="139">
        <v>1010336</v>
      </c>
      <c r="E2000" s="143" t="s">
        <v>588</v>
      </c>
      <c r="F2000" s="143">
        <v>7320</v>
      </c>
      <c r="G2000" s="139" t="s">
        <v>104</v>
      </c>
      <c r="H2000" s="139" t="s">
        <v>1046</v>
      </c>
      <c r="I2000" s="142" t="s">
        <v>71</v>
      </c>
      <c r="J2000" s="203" t="str">
        <f>+_xlfn.XLOOKUP(Tabla1[[#This Row],[COD. COLABORADOR]],'[1]Reg_PJ_IP (Bruto)'!$A:$A,'[1]Reg_PJ_IP (Bruto)'!$BL:$BL)</f>
        <v>ACREDITADA</v>
      </c>
    </row>
    <row r="2001" spans="1:10" x14ac:dyDescent="0.3">
      <c r="A2001" s="125" t="s">
        <v>45</v>
      </c>
      <c r="B2001" s="124">
        <v>45784</v>
      </c>
      <c r="C2001" s="139" t="s">
        <v>70</v>
      </c>
      <c r="D2001" s="139">
        <v>1010261</v>
      </c>
      <c r="E2001" s="143" t="s">
        <v>920</v>
      </c>
      <c r="F2001" s="143">
        <v>6979</v>
      </c>
      <c r="G2001" s="139" t="s">
        <v>1168</v>
      </c>
      <c r="H2001" s="139" t="s">
        <v>1051</v>
      </c>
      <c r="I2001" s="142" t="s">
        <v>75</v>
      </c>
      <c r="J2001" s="203" t="str">
        <f>+_xlfn.XLOOKUP(Tabla1[[#This Row],[COD. COLABORADOR]],'[1]Reg_PJ_IP (Bruto)'!$A:$A,'[1]Reg_PJ_IP (Bruto)'!$BL:$BL)</f>
        <v>ACREDITADA</v>
      </c>
    </row>
    <row r="2002" spans="1:10" x14ac:dyDescent="0.3">
      <c r="A2002" s="125" t="s">
        <v>45</v>
      </c>
      <c r="B2002" s="124">
        <v>45813</v>
      </c>
      <c r="C2002" s="139" t="s">
        <v>70</v>
      </c>
      <c r="D2002" s="139">
        <v>1010349</v>
      </c>
      <c r="E2002" s="143" t="s">
        <v>980</v>
      </c>
      <c r="F2002" s="143">
        <v>7646</v>
      </c>
      <c r="G2002" s="139" t="s">
        <v>1216</v>
      </c>
      <c r="H2002" s="139" t="s">
        <v>1059</v>
      </c>
      <c r="I2002" s="142" t="s">
        <v>75</v>
      </c>
      <c r="J2002" s="203" t="str">
        <f>+_xlfn.XLOOKUP(Tabla1[[#This Row],[COD. COLABORADOR]],'[1]Reg_PJ_IP (Bruto)'!$A:$A,'[1]Reg_PJ_IP (Bruto)'!$BL:$BL)</f>
        <v>ACREDITADA</v>
      </c>
    </row>
    <row r="2003" spans="1:10" x14ac:dyDescent="0.3">
      <c r="A2003" s="125" t="s">
        <v>45</v>
      </c>
      <c r="B2003" s="124">
        <v>45831</v>
      </c>
      <c r="C2003" s="139" t="s">
        <v>69</v>
      </c>
      <c r="D2003" s="140">
        <v>1010262</v>
      </c>
      <c r="E2003" s="141" t="s">
        <v>582</v>
      </c>
      <c r="F2003" s="141">
        <v>6570</v>
      </c>
      <c r="G2003" s="140" t="s">
        <v>1445</v>
      </c>
      <c r="H2003" s="139" t="s">
        <v>1052</v>
      </c>
      <c r="I2003" s="142" t="s">
        <v>75</v>
      </c>
      <c r="J2003" s="203" t="str">
        <f>+_xlfn.XLOOKUP(Tabla1[[#This Row],[COD. COLABORADOR]],'[1]Reg_PJ_IP (Bruto)'!$A:$A,'[1]Reg_PJ_IP (Bruto)'!$BL:$BL)</f>
        <v>ACREDITADA</v>
      </c>
    </row>
    <row r="2004" spans="1:10" x14ac:dyDescent="0.3">
      <c r="A2004" s="125" t="s">
        <v>45</v>
      </c>
      <c r="B2004" s="124">
        <v>45847</v>
      </c>
      <c r="C2004" s="139" t="s">
        <v>69</v>
      </c>
      <c r="D2004" s="140">
        <v>1010310</v>
      </c>
      <c r="E2004" s="143" t="s">
        <v>1562</v>
      </c>
      <c r="F2004" s="141">
        <v>6570</v>
      </c>
      <c r="G2004" s="140" t="s">
        <v>1445</v>
      </c>
      <c r="H2004" s="139" t="s">
        <v>1051</v>
      </c>
      <c r="I2004" s="142" t="s">
        <v>75</v>
      </c>
      <c r="J2004" s="203" t="str">
        <f>+_xlfn.XLOOKUP(Tabla1[[#This Row],[COD. COLABORADOR]],'[1]Reg_PJ_IP (Bruto)'!$A:$A,'[1]Reg_PJ_IP (Bruto)'!$BL:$BL)</f>
        <v>ACREDITADA</v>
      </c>
    </row>
    <row r="2005" spans="1:10" x14ac:dyDescent="0.3">
      <c r="A2005" s="125" t="s">
        <v>45</v>
      </c>
      <c r="B2005" s="124">
        <v>45870</v>
      </c>
      <c r="C2005" s="139" t="s">
        <v>67</v>
      </c>
      <c r="D2005" s="140">
        <v>1010311</v>
      </c>
      <c r="E2005" s="143" t="s">
        <v>163</v>
      </c>
      <c r="F2005" s="143">
        <v>7160</v>
      </c>
      <c r="G2005" s="139" t="s">
        <v>1424</v>
      </c>
      <c r="H2005" s="139" t="s">
        <v>1046</v>
      </c>
      <c r="I2005" s="142" t="s">
        <v>74</v>
      </c>
      <c r="J2005" s="203" t="str">
        <f>+_xlfn.XLOOKUP(Tabla1[[#This Row],[COD. COLABORADOR]],'[1]Reg_PJ_IP (Bruto)'!$A:$A,'[1]Reg_PJ_IP (Bruto)'!$BL:$BL)</f>
        <v>ACREDITADA</v>
      </c>
    </row>
    <row r="2006" spans="1:10" x14ac:dyDescent="0.3">
      <c r="A2006" s="125" t="s">
        <v>45</v>
      </c>
      <c r="B2006" s="124">
        <v>45883</v>
      </c>
      <c r="C2006" s="139" t="s">
        <v>71</v>
      </c>
      <c r="D2006" s="140">
        <v>1010336</v>
      </c>
      <c r="E2006" s="141" t="s">
        <v>588</v>
      </c>
      <c r="F2006" s="141">
        <v>7320</v>
      </c>
      <c r="G2006" s="140" t="s">
        <v>104</v>
      </c>
      <c r="H2006" s="139" t="s">
        <v>1046</v>
      </c>
      <c r="I2006" s="142" t="s">
        <v>71</v>
      </c>
      <c r="J2006" s="203" t="str">
        <f>+_xlfn.XLOOKUP(Tabla1[[#This Row],[COD. COLABORADOR]],'[1]Reg_PJ_IP (Bruto)'!$A:$A,'[1]Reg_PJ_IP (Bruto)'!$BL:$BL)</f>
        <v>ACREDITADA</v>
      </c>
    </row>
    <row r="2007" spans="1:10" x14ac:dyDescent="0.3">
      <c r="A2007" s="125" t="s">
        <v>45</v>
      </c>
      <c r="B2007" s="124">
        <v>45891</v>
      </c>
      <c r="C2007" s="139" t="s">
        <v>70</v>
      </c>
      <c r="D2007" s="140">
        <v>1010261</v>
      </c>
      <c r="E2007" s="141" t="s">
        <v>920</v>
      </c>
      <c r="F2007" s="141">
        <v>6979</v>
      </c>
      <c r="G2007" s="140" t="s">
        <v>1168</v>
      </c>
      <c r="H2007" s="139" t="s">
        <v>1051</v>
      </c>
      <c r="I2007" s="142" t="s">
        <v>74</v>
      </c>
      <c r="J2007" s="203" t="str">
        <f>+_xlfn.XLOOKUP(Tabla1[[#This Row],[COD. COLABORADOR]],'[1]Reg_PJ_IP (Bruto)'!$A:$A,'[1]Reg_PJ_IP (Bruto)'!$BL:$BL)</f>
        <v>ACREDITADA</v>
      </c>
    </row>
    <row r="2008" spans="1:10" x14ac:dyDescent="0.3">
      <c r="A2008" s="125" t="s">
        <v>45</v>
      </c>
      <c r="B2008" s="124">
        <v>45901</v>
      </c>
      <c r="C2008" s="139" t="s">
        <v>70</v>
      </c>
      <c r="D2008" s="140">
        <v>1010341</v>
      </c>
      <c r="E2008" s="143" t="s">
        <v>207</v>
      </c>
      <c r="F2008" s="141">
        <v>4250</v>
      </c>
      <c r="G2008" s="140" t="s">
        <v>100</v>
      </c>
      <c r="H2008" s="139" t="s">
        <v>1044</v>
      </c>
      <c r="I2008" s="142" t="s">
        <v>74</v>
      </c>
      <c r="J2008" s="203" t="str">
        <f>+_xlfn.XLOOKUP(Tabla1[[#This Row],[COD. COLABORADOR]],'[1]Reg_PJ_IP (Bruto)'!$A:$A,'[1]Reg_PJ_IP (Bruto)'!$BL:$BL)</f>
        <v>ACREDITADA</v>
      </c>
    </row>
    <row r="2009" spans="1:10" x14ac:dyDescent="0.3">
      <c r="A2009" s="125" t="s">
        <v>45</v>
      </c>
      <c r="B2009" s="124">
        <v>45936</v>
      </c>
      <c r="C2009" s="139" t="s">
        <v>70</v>
      </c>
      <c r="D2009" s="139">
        <v>1010271</v>
      </c>
      <c r="E2009" s="143" t="s">
        <v>577</v>
      </c>
      <c r="F2009" s="143">
        <v>6979</v>
      </c>
      <c r="G2009" s="139" t="s">
        <v>1168</v>
      </c>
      <c r="H2009" s="139" t="s">
        <v>1058</v>
      </c>
      <c r="I2009" s="142" t="s">
        <v>74</v>
      </c>
      <c r="J2009" s="203" t="str">
        <f>+_xlfn.XLOOKUP(Tabla1[[#This Row],[COD. COLABORADOR]],'[1]Reg_PJ_IP (Bruto)'!$A:$A,'[1]Reg_PJ_IP (Bruto)'!$BL:$BL)</f>
        <v>ACREDITADA</v>
      </c>
    </row>
    <row r="2010" spans="1:10" x14ac:dyDescent="0.3">
      <c r="A2010" s="125" t="s">
        <v>45</v>
      </c>
      <c r="B2010" s="124">
        <v>45950</v>
      </c>
      <c r="C2010" s="139" t="s">
        <v>67</v>
      </c>
      <c r="D2010" s="139">
        <v>1010268</v>
      </c>
      <c r="E2010" s="143" t="s">
        <v>575</v>
      </c>
      <c r="F2010" s="143">
        <v>6570</v>
      </c>
      <c r="G2010" s="139" t="s">
        <v>1445</v>
      </c>
      <c r="H2010" s="139" t="s">
        <v>1051</v>
      </c>
      <c r="I2010" s="142" t="s">
        <v>75</v>
      </c>
      <c r="J2010" s="203" t="str">
        <f>+_xlfn.XLOOKUP(Tabla1[[#This Row],[COD. COLABORADOR]],'[1]Reg_PJ_IP (Bruto)'!$A:$A,'[1]Reg_PJ_IP (Bruto)'!$BL:$BL)</f>
        <v>ACREDITADA</v>
      </c>
    </row>
    <row r="2011" spans="1:10" x14ac:dyDescent="0.3">
      <c r="A2011" s="125" t="s">
        <v>45</v>
      </c>
      <c r="B2011" s="124">
        <v>45960</v>
      </c>
      <c r="C2011" s="139" t="s">
        <v>69</v>
      </c>
      <c r="D2011" s="139">
        <v>1010331</v>
      </c>
      <c r="E2011" s="143" t="s">
        <v>1035</v>
      </c>
      <c r="F2011" s="143">
        <v>7473</v>
      </c>
      <c r="G2011" s="139" t="s">
        <v>1173</v>
      </c>
      <c r="H2011" s="139" t="s">
        <v>1060</v>
      </c>
      <c r="I2011" s="142" t="s">
        <v>75</v>
      </c>
      <c r="J2011" s="203" t="str">
        <f>+_xlfn.XLOOKUP(Tabla1[[#This Row],[COD. COLABORADOR]],'[1]Reg_PJ_IP (Bruto)'!$A:$A,'[1]Reg_PJ_IP (Bruto)'!$BL:$BL)</f>
        <v>ACREDITADA</v>
      </c>
    </row>
    <row r="2012" spans="1:10" x14ac:dyDescent="0.3">
      <c r="A2012" s="125" t="s">
        <v>45</v>
      </c>
      <c r="B2012" s="124">
        <v>45973</v>
      </c>
      <c r="C2012" s="139" t="s">
        <v>69</v>
      </c>
      <c r="D2012" s="139">
        <v>1010339</v>
      </c>
      <c r="E2012" s="143" t="s">
        <v>1037</v>
      </c>
      <c r="F2012" s="143">
        <v>7650</v>
      </c>
      <c r="G2012" s="139" t="s">
        <v>1270</v>
      </c>
      <c r="H2012" s="139" t="s">
        <v>1054</v>
      </c>
      <c r="I2012" s="142" t="s">
        <v>74</v>
      </c>
      <c r="J2012" s="203" t="str">
        <f>+_xlfn.XLOOKUP(Tabla1[[#This Row],[COD. COLABORADOR]],'[1]Reg_PJ_IP (Bruto)'!$A:$A,'[1]Reg_PJ_IP (Bruto)'!$BL:$BL)</f>
        <v>ACREDITADA</v>
      </c>
    </row>
    <row r="2013" spans="1:10" x14ac:dyDescent="0.3">
      <c r="A2013" s="125" t="s">
        <v>45</v>
      </c>
      <c r="B2013" s="124">
        <v>45988</v>
      </c>
      <c r="C2013" s="139" t="s">
        <v>72</v>
      </c>
      <c r="D2013" s="139">
        <v>1010311</v>
      </c>
      <c r="E2013" s="143" t="s">
        <v>163</v>
      </c>
      <c r="F2013" s="143">
        <v>7160</v>
      </c>
      <c r="G2013" s="139" t="s">
        <v>1424</v>
      </c>
      <c r="H2013" s="139" t="s">
        <v>1046</v>
      </c>
      <c r="I2013" s="142" t="s">
        <v>74</v>
      </c>
      <c r="J2013" s="203" t="str">
        <f>+_xlfn.XLOOKUP(Tabla1[[#This Row],[COD. COLABORADOR]],'[1]Reg_PJ_IP (Bruto)'!$A:$A,'[1]Reg_PJ_IP (Bruto)'!$BL:$BL)</f>
        <v>ACREDITADA</v>
      </c>
    </row>
    <row r="2014" spans="1:10" x14ac:dyDescent="0.3">
      <c r="A2014" s="125" t="s">
        <v>45</v>
      </c>
      <c r="B2014" s="124">
        <v>46023</v>
      </c>
      <c r="C2014" s="139" t="s">
        <v>71</v>
      </c>
      <c r="D2014" s="139">
        <v>1010311</v>
      </c>
      <c r="E2014" s="143" t="s">
        <v>163</v>
      </c>
      <c r="F2014" s="143">
        <v>7160</v>
      </c>
      <c r="G2014" s="139" t="s">
        <v>1424</v>
      </c>
      <c r="H2014" s="139" t="s">
        <v>1046</v>
      </c>
      <c r="I2014" s="142" t="s">
        <v>71</v>
      </c>
      <c r="J2014" s="203" t="str">
        <f>+_xlfn.XLOOKUP(Tabla1[[#This Row],[COD. COLABORADOR]],'[1]Reg_PJ_IP (Bruto)'!$A:$A,'[1]Reg_PJ_IP (Bruto)'!$BL:$BL)</f>
        <v>ACREDITADA</v>
      </c>
    </row>
    <row r="2015" spans="1:10" x14ac:dyDescent="0.3">
      <c r="A2015" s="125" t="s">
        <v>45</v>
      </c>
      <c r="B2015" s="124">
        <v>46023</v>
      </c>
      <c r="C2015" s="139" t="s">
        <v>71</v>
      </c>
      <c r="D2015" s="139">
        <v>1010336</v>
      </c>
      <c r="E2015" s="143" t="s">
        <v>588</v>
      </c>
      <c r="F2015" s="143">
        <v>7320</v>
      </c>
      <c r="G2015" s="139" t="s">
        <v>104</v>
      </c>
      <c r="H2015" s="139" t="s">
        <v>1046</v>
      </c>
      <c r="I2015" s="142" t="s">
        <v>71</v>
      </c>
      <c r="J2015" s="203" t="str">
        <f>+_xlfn.XLOOKUP(Tabla1[[#This Row],[COD. COLABORADOR]],'[1]Reg_PJ_IP (Bruto)'!$A:$A,'[1]Reg_PJ_IP (Bruto)'!$BL:$BL)</f>
        <v>ACREDITADA</v>
      </c>
    </row>
    <row r="2016" spans="1:10" x14ac:dyDescent="0.3">
      <c r="A2016" s="125" t="s">
        <v>45</v>
      </c>
      <c r="B2016" s="124">
        <v>46031</v>
      </c>
      <c r="C2016" s="139" t="s">
        <v>70</v>
      </c>
      <c r="D2016" s="139">
        <v>1010341</v>
      </c>
      <c r="E2016" s="143" t="s">
        <v>207</v>
      </c>
      <c r="F2016" s="143">
        <v>4250</v>
      </c>
      <c r="G2016" s="139" t="s">
        <v>100</v>
      </c>
      <c r="H2016" s="139" t="s">
        <v>1044</v>
      </c>
      <c r="I2016" s="142" t="s">
        <v>74</v>
      </c>
      <c r="J2016" s="203" t="str">
        <f>+_xlfn.XLOOKUP(Tabla1[[#This Row],[COD. COLABORADOR]],'[1]Reg_PJ_IP (Bruto)'!$A:$A,'[1]Reg_PJ_IP (Bruto)'!$BL:$BL)</f>
        <v>ACREDITADA</v>
      </c>
    </row>
    <row r="2017" spans="1:10" x14ac:dyDescent="0.3">
      <c r="A2017" s="125" t="s">
        <v>45</v>
      </c>
      <c r="B2017" s="124">
        <v>46051</v>
      </c>
      <c r="C2017" s="139" t="s">
        <v>69</v>
      </c>
      <c r="D2017" s="140">
        <v>1010270</v>
      </c>
      <c r="E2017" s="141" t="s">
        <v>576</v>
      </c>
      <c r="F2017" s="141">
        <v>7473</v>
      </c>
      <c r="G2017" s="140" t="s">
        <v>1173</v>
      </c>
      <c r="H2017" s="139" t="s">
        <v>1056</v>
      </c>
      <c r="I2017" s="142" t="s">
        <v>75</v>
      </c>
      <c r="J2017" s="203" t="str">
        <f>+_xlfn.XLOOKUP(Tabla1[[#This Row],[COD. COLABORADOR]],'[1]Reg_PJ_IP (Bruto)'!$A:$A,'[1]Reg_PJ_IP (Bruto)'!$BL:$BL)</f>
        <v>ACREDITADA</v>
      </c>
    </row>
    <row r="2018" spans="1:10" x14ac:dyDescent="0.3">
      <c r="A2018" s="125" t="s">
        <v>45</v>
      </c>
      <c r="B2018" s="124">
        <v>46118</v>
      </c>
      <c r="C2018" s="139" t="s">
        <v>70</v>
      </c>
      <c r="D2018" s="139">
        <v>1010303</v>
      </c>
      <c r="E2018" s="143" t="s">
        <v>592</v>
      </c>
      <c r="F2018" s="143">
        <v>7726</v>
      </c>
      <c r="G2018" s="139" t="s">
        <v>87</v>
      </c>
      <c r="H2018" s="139" t="s">
        <v>1059</v>
      </c>
      <c r="I2018" s="142" t="s">
        <v>75</v>
      </c>
      <c r="J2018" s="203" t="str">
        <f>+_xlfn.XLOOKUP(Tabla1[[#This Row],[COD. COLABORADOR]],'[1]Reg_PJ_IP (Bruto)'!$A:$A,'[1]Reg_PJ_IP (Bruto)'!$BL:$BL)</f>
        <v>ACREDITADA</v>
      </c>
    </row>
    <row r="2019" spans="1:10" x14ac:dyDescent="0.3">
      <c r="A2019" s="125" t="s">
        <v>45</v>
      </c>
      <c r="B2019" s="124">
        <v>46126</v>
      </c>
      <c r="C2019" s="139" t="s">
        <v>69</v>
      </c>
      <c r="D2019" s="139">
        <v>1010381</v>
      </c>
      <c r="E2019" s="143" t="s">
        <v>575</v>
      </c>
      <c r="F2019" s="143">
        <v>6570</v>
      </c>
      <c r="G2019" s="139" t="s">
        <v>1445</v>
      </c>
      <c r="H2019" s="139" t="s">
        <v>1051</v>
      </c>
      <c r="I2019" s="142" t="s">
        <v>75</v>
      </c>
      <c r="J2019" s="203" t="str">
        <f>+_xlfn.XLOOKUP(Tabla1[[#This Row],[COD. COLABORADOR]],'[1]Reg_PJ_IP (Bruto)'!$A:$A,'[1]Reg_PJ_IP (Bruto)'!$BL:$BL)</f>
        <v>ACREDITADA</v>
      </c>
    </row>
    <row r="2020" spans="1:10" x14ac:dyDescent="0.3">
      <c r="A2020" s="125" t="s">
        <v>45</v>
      </c>
      <c r="B2020" s="124">
        <v>46133</v>
      </c>
      <c r="C2020" s="139" t="s">
        <v>68</v>
      </c>
      <c r="D2020" s="139">
        <v>1010311</v>
      </c>
      <c r="E2020" s="143" t="s">
        <v>163</v>
      </c>
      <c r="F2020" s="143">
        <v>7160</v>
      </c>
      <c r="G2020" s="139" t="s">
        <v>1424</v>
      </c>
      <c r="H2020" s="139" t="s">
        <v>1046</v>
      </c>
      <c r="I2020" s="142" t="s">
        <v>75</v>
      </c>
      <c r="J2020" s="203" t="str">
        <f>+_xlfn.XLOOKUP(Tabla1[[#This Row],[COD. COLABORADOR]],'[1]Reg_PJ_IP (Bruto)'!$A:$A,'[1]Reg_PJ_IP (Bruto)'!$BL:$BL)</f>
        <v>ACREDITADA</v>
      </c>
    </row>
    <row r="2021" spans="1:10" x14ac:dyDescent="0.3">
      <c r="A2021" s="123" t="s">
        <v>45</v>
      </c>
      <c r="B2021" s="126">
        <v>46150</v>
      </c>
      <c r="C2021" s="139" t="s">
        <v>70</v>
      </c>
      <c r="D2021" s="139">
        <v>1010307</v>
      </c>
      <c r="E2021" s="143" t="s">
        <v>593</v>
      </c>
      <c r="F2021" s="139">
        <v>7320</v>
      </c>
      <c r="G2021" s="139" t="s">
        <v>104</v>
      </c>
      <c r="H2021" s="139" t="s">
        <v>1044</v>
      </c>
      <c r="I2021" s="142" t="s">
        <v>75</v>
      </c>
      <c r="J2021" s="203" t="str">
        <f>+_xlfn.XLOOKUP(Tabla1[[#This Row],[COD. COLABORADOR]],'[1]Reg_PJ_IP (Bruto)'!$A:$A,'[1]Reg_PJ_IP (Bruto)'!$BL:$BL)</f>
        <v>ACREDITADA</v>
      </c>
    </row>
    <row r="2022" spans="1:10" x14ac:dyDescent="0.3">
      <c r="A2022" s="123" t="s">
        <v>45</v>
      </c>
      <c r="B2022" s="126">
        <v>46177</v>
      </c>
      <c r="C2022" s="139" t="s">
        <v>70</v>
      </c>
      <c r="D2022" s="139">
        <v>1010336</v>
      </c>
      <c r="E2022" s="139" t="s">
        <v>588</v>
      </c>
      <c r="F2022" s="139">
        <v>7320</v>
      </c>
      <c r="G2022" s="139" t="s">
        <v>104</v>
      </c>
      <c r="H2022" s="139" t="s">
        <v>1046</v>
      </c>
      <c r="I2022" s="142" t="s">
        <v>1426</v>
      </c>
      <c r="J2022" s="203" t="str">
        <f>+_xlfn.XLOOKUP(Tabla1[[#This Row],[COD. COLABORADOR]],'[1]Reg_PJ_IP (Bruto)'!$A:$A,'[1]Reg_PJ_IP (Bruto)'!$BL:$BL)</f>
        <v>ACREDITADA</v>
      </c>
    </row>
    <row r="2023" spans="1:10" x14ac:dyDescent="0.3">
      <c r="A2023" s="123" t="s">
        <v>45</v>
      </c>
      <c r="B2023" s="126">
        <v>46191</v>
      </c>
      <c r="C2023" s="139" t="s">
        <v>70</v>
      </c>
      <c r="D2023" s="139">
        <v>1010339</v>
      </c>
      <c r="E2023" s="139" t="s">
        <v>1037</v>
      </c>
      <c r="F2023" s="139">
        <v>7650</v>
      </c>
      <c r="G2023" s="139" t="s">
        <v>1270</v>
      </c>
      <c r="H2023" s="139" t="s">
        <v>1054</v>
      </c>
      <c r="I2023" s="142" t="s">
        <v>74</v>
      </c>
      <c r="J2023" s="203" t="str">
        <f>+_xlfn.XLOOKUP(Tabla1[[#This Row],[COD. COLABORADOR]],'[1]Reg_PJ_IP (Bruto)'!$A:$A,'[1]Reg_PJ_IP (Bruto)'!$BL:$BL)</f>
        <v>ACREDITADA</v>
      </c>
    </row>
    <row r="2024" spans="1:10" x14ac:dyDescent="0.3">
      <c r="A2024" s="123" t="s">
        <v>45</v>
      </c>
      <c r="B2024" s="126">
        <v>46210</v>
      </c>
      <c r="C2024" s="139" t="s">
        <v>70</v>
      </c>
      <c r="D2024" s="139">
        <v>1010336</v>
      </c>
      <c r="E2024" s="139" t="s">
        <v>588</v>
      </c>
      <c r="F2024" s="139">
        <v>7320</v>
      </c>
      <c r="G2024" s="139" t="s">
        <v>104</v>
      </c>
      <c r="H2024" s="139" t="s">
        <v>1046</v>
      </c>
      <c r="I2024" s="142" t="s">
        <v>74</v>
      </c>
      <c r="J2024" s="203" t="str">
        <f>+_xlfn.XLOOKUP(Tabla1[[#This Row],[COD. COLABORADOR]],'[1]Reg_PJ_IP (Bruto)'!$A:$A,'[1]Reg_PJ_IP (Bruto)'!$BL:$BL)</f>
        <v>ACREDITADA</v>
      </c>
    </row>
    <row r="2025" spans="1:10" x14ac:dyDescent="0.3">
      <c r="A2025" s="125" t="s">
        <v>45</v>
      </c>
      <c r="B2025" s="124">
        <v>46224</v>
      </c>
      <c r="C2025" s="139" t="s">
        <v>71</v>
      </c>
      <c r="D2025" s="139">
        <v>1010311</v>
      </c>
      <c r="E2025" s="143" t="s">
        <v>163</v>
      </c>
      <c r="F2025" s="143">
        <v>7160</v>
      </c>
      <c r="G2025" s="139" t="s">
        <v>1424</v>
      </c>
      <c r="H2025" s="139" t="s">
        <v>1046</v>
      </c>
      <c r="I2025" s="142" t="s">
        <v>71</v>
      </c>
      <c r="J2025" s="203" t="str">
        <f>+_xlfn.XLOOKUP(Tabla1[[#This Row],[COD. COLABORADOR]],'[1]Reg_PJ_IP (Bruto)'!$A:$A,'[1]Reg_PJ_IP (Bruto)'!$BL:$BL)</f>
        <v>ACREDITADA</v>
      </c>
    </row>
    <row r="2026" spans="1:10" x14ac:dyDescent="0.3">
      <c r="A2026" s="123" t="s">
        <v>54</v>
      </c>
      <c r="B2026" s="126">
        <v>44593</v>
      </c>
      <c r="C2026" s="139" t="s">
        <v>68</v>
      </c>
      <c r="D2026" s="139">
        <v>1051381</v>
      </c>
      <c r="E2026" s="139" t="s">
        <v>1563</v>
      </c>
      <c r="F2026" s="139">
        <v>7038</v>
      </c>
      <c r="G2026" s="139" t="s">
        <v>1564</v>
      </c>
      <c r="H2026" s="139" t="s">
        <v>1044</v>
      </c>
      <c r="I2026" s="142" t="s">
        <v>74</v>
      </c>
      <c r="J2026" s="203" t="str">
        <f>+_xlfn.XLOOKUP(Tabla1[[#This Row],[COD. COLABORADOR]],'[1]Reg_PJ_IP (Bruto)'!$A:$A,'[1]Reg_PJ_IP (Bruto)'!$BL:$BL)</f>
        <v>ACREDITADA</v>
      </c>
    </row>
    <row r="2027" spans="1:10" x14ac:dyDescent="0.3">
      <c r="A2027" s="123" t="s">
        <v>54</v>
      </c>
      <c r="B2027" s="126">
        <v>44593</v>
      </c>
      <c r="C2027" s="139" t="s">
        <v>68</v>
      </c>
      <c r="D2027" s="139">
        <v>1050587</v>
      </c>
      <c r="E2027" s="139" t="s">
        <v>699</v>
      </c>
      <c r="F2027" s="139">
        <v>4550</v>
      </c>
      <c r="G2027" s="139" t="s">
        <v>168</v>
      </c>
      <c r="H2027" s="139" t="s">
        <v>1067</v>
      </c>
      <c r="I2027" s="142" t="s">
        <v>74</v>
      </c>
      <c r="J2027" s="203" t="str">
        <f>+_xlfn.XLOOKUP(Tabla1[[#This Row],[COD. COLABORADOR]],'[1]Reg_PJ_IP (Bruto)'!$A:$A,'[1]Reg_PJ_IP (Bruto)'!$BL:$BL)</f>
        <v>ACREDITADA</v>
      </c>
    </row>
    <row r="2028" spans="1:10" x14ac:dyDescent="0.3">
      <c r="A2028" s="123" t="s">
        <v>54</v>
      </c>
      <c r="B2028" s="126">
        <v>44593</v>
      </c>
      <c r="C2028" s="139" t="s">
        <v>66</v>
      </c>
      <c r="D2028" s="139">
        <v>1051208</v>
      </c>
      <c r="E2028" s="143" t="s">
        <v>700</v>
      </c>
      <c r="F2028" s="139">
        <v>5950</v>
      </c>
      <c r="G2028" s="139" t="s">
        <v>129</v>
      </c>
      <c r="H2028" s="139" t="s">
        <v>1046</v>
      </c>
      <c r="I2028" s="142" t="s">
        <v>74</v>
      </c>
      <c r="J2028" s="203" t="str">
        <f>+_xlfn.XLOOKUP(Tabla1[[#This Row],[COD. COLABORADOR]],'[1]Reg_PJ_IP (Bruto)'!$A:$A,'[1]Reg_PJ_IP (Bruto)'!$BL:$BL)</f>
        <v>ACREDITADA</v>
      </c>
    </row>
    <row r="2029" spans="1:10" x14ac:dyDescent="0.3">
      <c r="A2029" s="123" t="s">
        <v>54</v>
      </c>
      <c r="B2029" s="126">
        <v>44593</v>
      </c>
      <c r="C2029" s="139" t="s">
        <v>68</v>
      </c>
      <c r="D2029" s="139">
        <v>1051379</v>
      </c>
      <c r="E2029" s="143" t="s">
        <v>597</v>
      </c>
      <c r="F2029" s="143">
        <v>4250</v>
      </c>
      <c r="G2029" s="139" t="s">
        <v>100</v>
      </c>
      <c r="H2029" s="139" t="s">
        <v>1044</v>
      </c>
      <c r="I2029" s="142" t="s">
        <v>75</v>
      </c>
      <c r="J2029" s="203" t="str">
        <f>+_xlfn.XLOOKUP(Tabla1[[#This Row],[COD. COLABORADOR]],'[1]Reg_PJ_IP (Bruto)'!$A:$A,'[1]Reg_PJ_IP (Bruto)'!$BL:$BL)</f>
        <v>ACREDITADA</v>
      </c>
    </row>
    <row r="2030" spans="1:10" x14ac:dyDescent="0.3">
      <c r="A2030" s="123" t="s">
        <v>54</v>
      </c>
      <c r="B2030" s="124">
        <v>44593</v>
      </c>
      <c r="C2030" s="139" t="s">
        <v>68</v>
      </c>
      <c r="D2030" s="139">
        <v>1051377</v>
      </c>
      <c r="E2030" s="143" t="s">
        <v>596</v>
      </c>
      <c r="F2030" s="143">
        <v>4250</v>
      </c>
      <c r="G2030" s="139" t="s">
        <v>100</v>
      </c>
      <c r="H2030" s="139" t="s">
        <v>1044</v>
      </c>
      <c r="I2030" s="142" t="s">
        <v>75</v>
      </c>
      <c r="J2030" s="203" t="str">
        <f>+_xlfn.XLOOKUP(Tabla1[[#This Row],[COD. COLABORADOR]],'[1]Reg_PJ_IP (Bruto)'!$A:$A,'[1]Reg_PJ_IP (Bruto)'!$BL:$BL)</f>
        <v>ACREDITADA</v>
      </c>
    </row>
    <row r="2031" spans="1:10" x14ac:dyDescent="0.3">
      <c r="A2031" s="123" t="s">
        <v>54</v>
      </c>
      <c r="B2031" s="131">
        <v>44621</v>
      </c>
      <c r="C2031" s="139" t="s">
        <v>66</v>
      </c>
      <c r="D2031" s="139">
        <v>1051091</v>
      </c>
      <c r="E2031" s="139" t="s">
        <v>1565</v>
      </c>
      <c r="F2031" s="140">
        <v>6950</v>
      </c>
      <c r="G2031" s="139" t="s">
        <v>1566</v>
      </c>
      <c r="H2031" s="139" t="s">
        <v>1047</v>
      </c>
      <c r="I2031" s="142" t="s">
        <v>74</v>
      </c>
      <c r="J2031" s="203" t="str">
        <f>+_xlfn.XLOOKUP(Tabla1[[#This Row],[COD. COLABORADOR]],'[1]Reg_PJ_IP (Bruto)'!$A:$A,'[1]Reg_PJ_IP (Bruto)'!$BL:$BL)</f>
        <v>ACREDITADA</v>
      </c>
    </row>
    <row r="2032" spans="1:10" x14ac:dyDescent="0.3">
      <c r="A2032" s="123" t="s">
        <v>54</v>
      </c>
      <c r="B2032" s="126">
        <v>44621</v>
      </c>
      <c r="C2032" s="139" t="s">
        <v>66</v>
      </c>
      <c r="D2032" s="139">
        <v>1050916</v>
      </c>
      <c r="E2032" s="143" t="s">
        <v>607</v>
      </c>
      <c r="F2032" s="139">
        <v>7331</v>
      </c>
      <c r="G2032" s="139" t="s">
        <v>1325</v>
      </c>
      <c r="H2032" s="139" t="s">
        <v>1052</v>
      </c>
      <c r="I2032" s="142" t="s">
        <v>74</v>
      </c>
      <c r="J2032" s="203" t="str">
        <f>+_xlfn.XLOOKUP(Tabla1[[#This Row],[COD. COLABORADOR]],'[1]Reg_PJ_IP (Bruto)'!$A:$A,'[1]Reg_PJ_IP (Bruto)'!$BL:$BL)</f>
        <v>ACREDITADA</v>
      </c>
    </row>
    <row r="2033" spans="1:10" x14ac:dyDescent="0.3">
      <c r="A2033" s="123" t="s">
        <v>54</v>
      </c>
      <c r="B2033" s="124">
        <v>44621</v>
      </c>
      <c r="C2033" s="139" t="s">
        <v>66</v>
      </c>
      <c r="D2033" s="139">
        <v>1051258</v>
      </c>
      <c r="E2033" s="143" t="s">
        <v>739</v>
      </c>
      <c r="F2033" s="143">
        <v>7163</v>
      </c>
      <c r="G2033" s="139" t="s">
        <v>417</v>
      </c>
      <c r="H2033" s="139" t="s">
        <v>1049</v>
      </c>
      <c r="I2033" s="142" t="s">
        <v>74</v>
      </c>
      <c r="J2033" s="203" t="str">
        <f>+_xlfn.XLOOKUP(Tabla1[[#This Row],[COD. COLABORADOR]],'[1]Reg_PJ_IP (Bruto)'!$A:$A,'[1]Reg_PJ_IP (Bruto)'!$BL:$BL)</f>
        <v>ACREDITADA</v>
      </c>
    </row>
    <row r="2034" spans="1:10" x14ac:dyDescent="0.3">
      <c r="A2034" s="125" t="s">
        <v>54</v>
      </c>
      <c r="B2034" s="124">
        <v>44621</v>
      </c>
      <c r="C2034" s="139" t="s">
        <v>66</v>
      </c>
      <c r="D2034" s="139">
        <v>1051356</v>
      </c>
      <c r="E2034" s="143" t="s">
        <v>169</v>
      </c>
      <c r="F2034" s="143">
        <v>4250</v>
      </c>
      <c r="G2034" s="139" t="s">
        <v>100</v>
      </c>
      <c r="H2034" s="139" t="s">
        <v>1044</v>
      </c>
      <c r="I2034" s="142" t="s">
        <v>74</v>
      </c>
      <c r="J2034" s="203" t="str">
        <f>+_xlfn.XLOOKUP(Tabla1[[#This Row],[COD. COLABORADOR]],'[1]Reg_PJ_IP (Bruto)'!$A:$A,'[1]Reg_PJ_IP (Bruto)'!$BL:$BL)</f>
        <v>ACREDITADA</v>
      </c>
    </row>
    <row r="2035" spans="1:10" x14ac:dyDescent="0.3">
      <c r="A2035" s="125" t="s">
        <v>54</v>
      </c>
      <c r="B2035" s="124">
        <v>44621</v>
      </c>
      <c r="C2035" s="139" t="s">
        <v>66</v>
      </c>
      <c r="D2035" s="139">
        <v>1051267</v>
      </c>
      <c r="E2035" s="143" t="s">
        <v>617</v>
      </c>
      <c r="F2035" s="143">
        <v>1750</v>
      </c>
      <c r="G2035" s="140" t="s">
        <v>162</v>
      </c>
      <c r="H2035" s="139" t="s">
        <v>1047</v>
      </c>
      <c r="I2035" s="142" t="s">
        <v>74</v>
      </c>
      <c r="J2035" s="203" t="str">
        <f>+_xlfn.XLOOKUP(Tabla1[[#This Row],[COD. COLABORADOR]],'[1]Reg_PJ_IP (Bruto)'!$A:$A,'[1]Reg_PJ_IP (Bruto)'!$BL:$BL)</f>
        <v>ACREDITADA</v>
      </c>
    </row>
    <row r="2036" spans="1:10" x14ac:dyDescent="0.3">
      <c r="A2036" s="125" t="s">
        <v>54</v>
      </c>
      <c r="B2036" s="124">
        <v>44621</v>
      </c>
      <c r="C2036" s="139" t="s">
        <v>66</v>
      </c>
      <c r="D2036" s="139">
        <v>1051196</v>
      </c>
      <c r="E2036" s="143" t="s">
        <v>742</v>
      </c>
      <c r="F2036" s="143">
        <v>4550</v>
      </c>
      <c r="G2036" s="139" t="s">
        <v>168</v>
      </c>
      <c r="H2036" s="139" t="s">
        <v>1046</v>
      </c>
      <c r="I2036" s="142" t="s">
        <v>74</v>
      </c>
      <c r="J2036" s="203" t="str">
        <f>+_xlfn.XLOOKUP(Tabla1[[#This Row],[COD. COLABORADOR]],'[1]Reg_PJ_IP (Bruto)'!$A:$A,'[1]Reg_PJ_IP (Bruto)'!$BL:$BL)</f>
        <v>ACREDITADA</v>
      </c>
    </row>
    <row r="2037" spans="1:10" x14ac:dyDescent="0.3">
      <c r="A2037" s="125" t="s">
        <v>54</v>
      </c>
      <c r="B2037" s="124">
        <v>44621</v>
      </c>
      <c r="C2037" s="139" t="s">
        <v>66</v>
      </c>
      <c r="D2037" s="139">
        <v>1051253</v>
      </c>
      <c r="E2037" s="143" t="s">
        <v>1567</v>
      </c>
      <c r="F2037" s="143">
        <v>6950</v>
      </c>
      <c r="G2037" s="140" t="s">
        <v>1566</v>
      </c>
      <c r="H2037" s="139" t="s">
        <v>1047</v>
      </c>
      <c r="I2037" s="142" t="s">
        <v>74</v>
      </c>
      <c r="J2037" s="203" t="str">
        <f>+_xlfn.XLOOKUP(Tabla1[[#This Row],[COD. COLABORADOR]],'[1]Reg_PJ_IP (Bruto)'!$A:$A,'[1]Reg_PJ_IP (Bruto)'!$BL:$BL)</f>
        <v>ACREDITADA</v>
      </c>
    </row>
    <row r="2038" spans="1:10" x14ac:dyDescent="0.3">
      <c r="A2038" s="125" t="s">
        <v>54</v>
      </c>
      <c r="B2038" s="124">
        <v>44621</v>
      </c>
      <c r="C2038" s="139" t="s">
        <v>66</v>
      </c>
      <c r="D2038" s="139">
        <v>1051347</v>
      </c>
      <c r="E2038" s="143" t="s">
        <v>701</v>
      </c>
      <c r="F2038" s="143">
        <v>7160</v>
      </c>
      <c r="G2038" s="139" t="s">
        <v>1424</v>
      </c>
      <c r="H2038" s="139" t="s">
        <v>1046</v>
      </c>
      <c r="I2038" s="142" t="s">
        <v>74</v>
      </c>
      <c r="J2038" s="203" t="str">
        <f>+_xlfn.XLOOKUP(Tabla1[[#This Row],[COD. COLABORADOR]],'[1]Reg_PJ_IP (Bruto)'!$A:$A,'[1]Reg_PJ_IP (Bruto)'!$BL:$BL)</f>
        <v>ACREDITADA</v>
      </c>
    </row>
    <row r="2039" spans="1:10" x14ac:dyDescent="0.3">
      <c r="A2039" s="125" t="s">
        <v>54</v>
      </c>
      <c r="B2039" s="124">
        <v>44621</v>
      </c>
      <c r="C2039" s="139" t="s">
        <v>66</v>
      </c>
      <c r="D2039" s="139">
        <v>1051354</v>
      </c>
      <c r="E2039" s="143" t="s">
        <v>598</v>
      </c>
      <c r="F2039" s="143">
        <v>7740</v>
      </c>
      <c r="G2039" s="139" t="s">
        <v>1568</v>
      </c>
      <c r="H2039" s="139" t="s">
        <v>1044</v>
      </c>
      <c r="I2039" s="142" t="s">
        <v>75</v>
      </c>
      <c r="J2039" s="203" t="str">
        <f>+_xlfn.XLOOKUP(Tabla1[[#This Row],[COD. COLABORADOR]],'[1]Reg_PJ_IP (Bruto)'!$A:$A,'[1]Reg_PJ_IP (Bruto)'!$BL:$BL)</f>
        <v>ACREDITADA</v>
      </c>
    </row>
    <row r="2040" spans="1:10" x14ac:dyDescent="0.3">
      <c r="A2040" s="125" t="s">
        <v>54</v>
      </c>
      <c r="B2040" s="124">
        <v>44621</v>
      </c>
      <c r="C2040" s="139" t="s">
        <v>66</v>
      </c>
      <c r="D2040" s="139">
        <v>1051081</v>
      </c>
      <c r="E2040" s="143" t="s">
        <v>740</v>
      </c>
      <c r="F2040" s="143">
        <v>5900</v>
      </c>
      <c r="G2040" s="139" t="s">
        <v>741</v>
      </c>
      <c r="H2040" s="139" t="s">
        <v>1063</v>
      </c>
      <c r="I2040" s="142" t="s">
        <v>74</v>
      </c>
      <c r="J2040" s="203" t="str">
        <f>+_xlfn.XLOOKUP(Tabla1[[#This Row],[COD. COLABORADOR]],'[1]Reg_PJ_IP (Bruto)'!$A:$A,'[1]Reg_PJ_IP (Bruto)'!$BL:$BL)</f>
        <v>ACREDITADA</v>
      </c>
    </row>
    <row r="2041" spans="1:10" x14ac:dyDescent="0.3">
      <c r="A2041" s="125" t="s">
        <v>54</v>
      </c>
      <c r="B2041" s="124">
        <v>44621</v>
      </c>
      <c r="C2041" s="139" t="s">
        <v>66</v>
      </c>
      <c r="D2041" s="139">
        <v>1051218</v>
      </c>
      <c r="E2041" s="143" t="s">
        <v>613</v>
      </c>
      <c r="F2041" s="143">
        <v>6430</v>
      </c>
      <c r="G2041" s="139" t="s">
        <v>94</v>
      </c>
      <c r="H2041" s="139" t="s">
        <v>1046</v>
      </c>
      <c r="I2041" s="142" t="s">
        <v>74</v>
      </c>
      <c r="J2041" s="203" t="str">
        <f>+_xlfn.XLOOKUP(Tabla1[[#This Row],[COD. COLABORADOR]],'[1]Reg_PJ_IP (Bruto)'!$A:$A,'[1]Reg_PJ_IP (Bruto)'!$BL:$BL)</f>
        <v>ACREDITADA</v>
      </c>
    </row>
    <row r="2042" spans="1:10" x14ac:dyDescent="0.3">
      <c r="A2042" s="125" t="s">
        <v>54</v>
      </c>
      <c r="B2042" s="124">
        <v>44621</v>
      </c>
      <c r="C2042" s="139" t="s">
        <v>66</v>
      </c>
      <c r="D2042" s="139">
        <v>1051265</v>
      </c>
      <c r="E2042" s="143" t="s">
        <v>627</v>
      </c>
      <c r="F2042" s="143">
        <v>1750</v>
      </c>
      <c r="G2042" s="139" t="s">
        <v>162</v>
      </c>
      <c r="H2042" s="139" t="s">
        <v>1047</v>
      </c>
      <c r="I2042" s="142" t="s">
        <v>74</v>
      </c>
      <c r="J2042" s="203" t="str">
        <f>+_xlfn.XLOOKUP(Tabla1[[#This Row],[COD. COLABORADOR]],'[1]Reg_PJ_IP (Bruto)'!$A:$A,'[1]Reg_PJ_IP (Bruto)'!$BL:$BL)</f>
        <v>ACREDITADA</v>
      </c>
    </row>
    <row r="2043" spans="1:10" x14ac:dyDescent="0.3">
      <c r="A2043" s="125" t="s">
        <v>54</v>
      </c>
      <c r="B2043" s="124">
        <v>44652</v>
      </c>
      <c r="C2043" s="139" t="s">
        <v>66</v>
      </c>
      <c r="D2043" s="139">
        <v>1050549</v>
      </c>
      <c r="E2043" s="143" t="s">
        <v>1569</v>
      </c>
      <c r="F2043" s="143">
        <v>7160</v>
      </c>
      <c r="G2043" s="139" t="s">
        <v>1424</v>
      </c>
      <c r="H2043" s="139" t="s">
        <v>1062</v>
      </c>
      <c r="I2043" s="142" t="s">
        <v>74</v>
      </c>
      <c r="J2043" s="203" t="str">
        <f>+_xlfn.XLOOKUP(Tabla1[[#This Row],[COD. COLABORADOR]],'[1]Reg_PJ_IP (Bruto)'!$A:$A,'[1]Reg_PJ_IP (Bruto)'!$BL:$BL)</f>
        <v>ACREDITADA</v>
      </c>
    </row>
    <row r="2044" spans="1:10" x14ac:dyDescent="0.3">
      <c r="A2044" s="125" t="s">
        <v>54</v>
      </c>
      <c r="B2044" s="124">
        <v>44652</v>
      </c>
      <c r="C2044" s="139" t="s">
        <v>66</v>
      </c>
      <c r="D2044" s="139">
        <v>1051278</v>
      </c>
      <c r="E2044" s="143" t="s">
        <v>744</v>
      </c>
      <c r="F2044" s="143">
        <v>6902</v>
      </c>
      <c r="G2044" s="139" t="s">
        <v>1431</v>
      </c>
      <c r="H2044" s="139" t="s">
        <v>1047</v>
      </c>
      <c r="I2044" s="142" t="s">
        <v>74</v>
      </c>
      <c r="J2044" s="203" t="str">
        <f>+_xlfn.XLOOKUP(Tabla1[[#This Row],[COD. COLABORADOR]],'[1]Reg_PJ_IP (Bruto)'!$A:$A,'[1]Reg_PJ_IP (Bruto)'!$BL:$BL)</f>
        <v>ACREDITADA</v>
      </c>
    </row>
    <row r="2045" spans="1:10" x14ac:dyDescent="0.3">
      <c r="A2045" s="125" t="s">
        <v>54</v>
      </c>
      <c r="B2045" s="124">
        <v>44652</v>
      </c>
      <c r="C2045" s="139" t="s">
        <v>66</v>
      </c>
      <c r="D2045" s="139">
        <v>1051371</v>
      </c>
      <c r="E2045" s="143" t="s">
        <v>1570</v>
      </c>
      <c r="F2045" s="143">
        <v>7572</v>
      </c>
      <c r="G2045" s="139" t="s">
        <v>1571</v>
      </c>
      <c r="H2045" s="139" t="s">
        <v>1048</v>
      </c>
      <c r="I2045" s="142" t="s">
        <v>74</v>
      </c>
      <c r="J2045" s="203" t="str">
        <f>+_xlfn.XLOOKUP(Tabla1[[#This Row],[COD. COLABORADOR]],'[1]Reg_PJ_IP (Bruto)'!$A:$A,'[1]Reg_PJ_IP (Bruto)'!$BL:$BL)</f>
        <v>ACREDITADA</v>
      </c>
    </row>
    <row r="2046" spans="1:10" x14ac:dyDescent="0.3">
      <c r="A2046" s="125" t="s">
        <v>54</v>
      </c>
      <c r="B2046" s="124">
        <v>44652</v>
      </c>
      <c r="C2046" s="139" t="s">
        <v>66</v>
      </c>
      <c r="D2046" s="139">
        <v>1051216</v>
      </c>
      <c r="E2046" s="143" t="s">
        <v>1572</v>
      </c>
      <c r="F2046" s="143">
        <v>7036</v>
      </c>
      <c r="G2046" s="139" t="s">
        <v>1427</v>
      </c>
      <c r="H2046" s="139" t="s">
        <v>1046</v>
      </c>
      <c r="I2046" s="142" t="s">
        <v>74</v>
      </c>
      <c r="J2046" s="203" t="str">
        <f>+_xlfn.XLOOKUP(Tabla1[[#This Row],[COD. COLABORADOR]],'[1]Reg_PJ_IP (Bruto)'!$A:$A,'[1]Reg_PJ_IP (Bruto)'!$BL:$BL)</f>
        <v>ACREDITADA</v>
      </c>
    </row>
    <row r="2047" spans="1:10" x14ac:dyDescent="0.3">
      <c r="A2047" s="125" t="s">
        <v>54</v>
      </c>
      <c r="B2047" s="124">
        <v>44652</v>
      </c>
      <c r="C2047" s="139" t="s">
        <v>66</v>
      </c>
      <c r="D2047" s="139">
        <v>1051262</v>
      </c>
      <c r="E2047" s="143" t="s">
        <v>1573</v>
      </c>
      <c r="F2047" s="143">
        <v>6950</v>
      </c>
      <c r="G2047" s="139" t="s">
        <v>1566</v>
      </c>
      <c r="H2047" s="139" t="s">
        <v>1047</v>
      </c>
      <c r="I2047" s="142" t="s">
        <v>74</v>
      </c>
      <c r="J2047" s="203" t="str">
        <f>+_xlfn.XLOOKUP(Tabla1[[#This Row],[COD. COLABORADOR]],'[1]Reg_PJ_IP (Bruto)'!$A:$A,'[1]Reg_PJ_IP (Bruto)'!$BL:$BL)</f>
        <v>ACREDITADA</v>
      </c>
    </row>
    <row r="2048" spans="1:10" x14ac:dyDescent="0.3">
      <c r="A2048" s="125" t="s">
        <v>54</v>
      </c>
      <c r="B2048" s="124">
        <v>44652</v>
      </c>
      <c r="C2048" s="139" t="s">
        <v>66</v>
      </c>
      <c r="D2048" s="139">
        <v>1051214</v>
      </c>
      <c r="E2048" s="143" t="s">
        <v>628</v>
      </c>
      <c r="F2048" s="143">
        <v>4250</v>
      </c>
      <c r="G2048" s="139" t="s">
        <v>100</v>
      </c>
      <c r="H2048" s="139" t="s">
        <v>1044</v>
      </c>
      <c r="I2048" s="142" t="s">
        <v>74</v>
      </c>
      <c r="J2048" s="203" t="str">
        <f>+_xlfn.XLOOKUP(Tabla1[[#This Row],[COD. COLABORADOR]],'[1]Reg_PJ_IP (Bruto)'!$A:$A,'[1]Reg_PJ_IP (Bruto)'!$BL:$BL)</f>
        <v>ACREDITADA</v>
      </c>
    </row>
    <row r="2049" spans="1:10" x14ac:dyDescent="0.3">
      <c r="A2049" s="125" t="s">
        <v>54</v>
      </c>
      <c r="B2049" s="124">
        <v>44652</v>
      </c>
      <c r="C2049" s="139" t="s">
        <v>66</v>
      </c>
      <c r="D2049" s="139">
        <v>1051041</v>
      </c>
      <c r="E2049" s="143" t="s">
        <v>97</v>
      </c>
      <c r="F2049" s="143">
        <v>6430</v>
      </c>
      <c r="G2049" s="140" t="s">
        <v>94</v>
      </c>
      <c r="H2049" s="139" t="s">
        <v>1046</v>
      </c>
      <c r="I2049" s="142" t="s">
        <v>74</v>
      </c>
      <c r="J2049" s="203" t="str">
        <f>+_xlfn.XLOOKUP(Tabla1[[#This Row],[COD. COLABORADOR]],'[1]Reg_PJ_IP (Bruto)'!$A:$A,'[1]Reg_PJ_IP (Bruto)'!$BL:$BL)</f>
        <v>ACREDITADA</v>
      </c>
    </row>
    <row r="2050" spans="1:10" x14ac:dyDescent="0.3">
      <c r="A2050" s="125" t="s">
        <v>54</v>
      </c>
      <c r="B2050" s="124">
        <v>44652</v>
      </c>
      <c r="C2050" s="139" t="s">
        <v>66</v>
      </c>
      <c r="D2050" s="139">
        <v>1051241</v>
      </c>
      <c r="E2050" s="143" t="s">
        <v>743</v>
      </c>
      <c r="F2050" s="143">
        <v>7683</v>
      </c>
      <c r="G2050" s="139" t="s">
        <v>92</v>
      </c>
      <c r="H2050" s="139" t="s">
        <v>1057</v>
      </c>
      <c r="I2050" s="142" t="s">
        <v>74</v>
      </c>
      <c r="J2050" s="203" t="str">
        <f>+_xlfn.XLOOKUP(Tabla1[[#This Row],[COD. COLABORADOR]],'[1]Reg_PJ_IP (Bruto)'!$A:$A,'[1]Reg_PJ_IP (Bruto)'!$BL:$BL)</f>
        <v>ACREDITADA</v>
      </c>
    </row>
    <row r="2051" spans="1:10" x14ac:dyDescent="0.3">
      <c r="A2051" s="125" t="s">
        <v>54</v>
      </c>
      <c r="B2051" s="124">
        <v>44652</v>
      </c>
      <c r="C2051" s="139" t="s">
        <v>66</v>
      </c>
      <c r="D2051" s="139">
        <v>1051039</v>
      </c>
      <c r="E2051" s="143" t="s">
        <v>93</v>
      </c>
      <c r="F2051" s="143">
        <v>6430</v>
      </c>
      <c r="G2051" s="140" t="s">
        <v>94</v>
      </c>
      <c r="H2051" s="139" t="s">
        <v>1046</v>
      </c>
      <c r="I2051" s="142" t="s">
        <v>74</v>
      </c>
      <c r="J2051" s="203" t="str">
        <f>+_xlfn.XLOOKUP(Tabla1[[#This Row],[COD. COLABORADOR]],'[1]Reg_PJ_IP (Bruto)'!$A:$A,'[1]Reg_PJ_IP (Bruto)'!$BL:$BL)</f>
        <v>ACREDITADA</v>
      </c>
    </row>
    <row r="2052" spans="1:10" x14ac:dyDescent="0.3">
      <c r="A2052" s="125" t="s">
        <v>54</v>
      </c>
      <c r="B2052" s="124">
        <v>44652</v>
      </c>
      <c r="C2052" s="139" t="s">
        <v>68</v>
      </c>
      <c r="D2052" s="139">
        <v>1051347</v>
      </c>
      <c r="E2052" s="143" t="s">
        <v>701</v>
      </c>
      <c r="F2052" s="143">
        <v>7160</v>
      </c>
      <c r="G2052" s="139" t="s">
        <v>1424</v>
      </c>
      <c r="H2052" s="139" t="s">
        <v>1046</v>
      </c>
      <c r="I2052" s="142" t="s">
        <v>74</v>
      </c>
      <c r="J2052" s="203" t="str">
        <f>+_xlfn.XLOOKUP(Tabla1[[#This Row],[COD. COLABORADOR]],'[1]Reg_PJ_IP (Bruto)'!$A:$A,'[1]Reg_PJ_IP (Bruto)'!$BL:$BL)</f>
        <v>ACREDITADA</v>
      </c>
    </row>
    <row r="2053" spans="1:10" x14ac:dyDescent="0.3">
      <c r="A2053" s="125" t="s">
        <v>54</v>
      </c>
      <c r="B2053" s="124">
        <v>44652</v>
      </c>
      <c r="C2053" s="139" t="s">
        <v>68</v>
      </c>
      <c r="D2053" s="139">
        <v>1051210</v>
      </c>
      <c r="E2053" s="143" t="s">
        <v>128</v>
      </c>
      <c r="F2053" s="143">
        <v>5950</v>
      </c>
      <c r="G2053" s="139" t="s">
        <v>129</v>
      </c>
      <c r="H2053" s="139" t="s">
        <v>1064</v>
      </c>
      <c r="I2053" s="142" t="s">
        <v>74</v>
      </c>
      <c r="J2053" s="203" t="str">
        <f>+_xlfn.XLOOKUP(Tabla1[[#This Row],[COD. COLABORADOR]],'[1]Reg_PJ_IP (Bruto)'!$A:$A,'[1]Reg_PJ_IP (Bruto)'!$BL:$BL)</f>
        <v>ACREDITADA</v>
      </c>
    </row>
    <row r="2054" spans="1:10" x14ac:dyDescent="0.3">
      <c r="A2054" s="125" t="s">
        <v>54</v>
      </c>
      <c r="B2054" s="124">
        <v>44682</v>
      </c>
      <c r="C2054" s="139" t="s">
        <v>66</v>
      </c>
      <c r="D2054" s="139">
        <v>1051212</v>
      </c>
      <c r="E2054" s="143" t="s">
        <v>102</v>
      </c>
      <c r="F2054" s="143">
        <v>3650</v>
      </c>
      <c r="G2054" s="139" t="s">
        <v>1574</v>
      </c>
      <c r="H2054" s="139" t="s">
        <v>1046</v>
      </c>
      <c r="I2054" s="142" t="s">
        <v>74</v>
      </c>
      <c r="J2054" s="203" t="str">
        <f>+_xlfn.XLOOKUP(Tabla1[[#This Row],[COD. COLABORADOR]],'[1]Reg_PJ_IP (Bruto)'!$A:$A,'[1]Reg_PJ_IP (Bruto)'!$BL:$BL)</f>
        <v>ACREDITADA</v>
      </c>
    </row>
    <row r="2055" spans="1:10" x14ac:dyDescent="0.3">
      <c r="A2055" s="125" t="s">
        <v>54</v>
      </c>
      <c r="B2055" s="124">
        <v>44682</v>
      </c>
      <c r="C2055" s="139" t="s">
        <v>66</v>
      </c>
      <c r="D2055" s="139">
        <v>1050953</v>
      </c>
      <c r="E2055" s="143" t="s">
        <v>749</v>
      </c>
      <c r="F2055" s="143">
        <v>6470</v>
      </c>
      <c r="G2055" s="139" t="s">
        <v>1174</v>
      </c>
      <c r="H2055" s="139" t="s">
        <v>1056</v>
      </c>
      <c r="I2055" s="142" t="s">
        <v>74</v>
      </c>
      <c r="J2055" s="203" t="str">
        <f>+_xlfn.XLOOKUP(Tabla1[[#This Row],[COD. COLABORADOR]],'[1]Reg_PJ_IP (Bruto)'!$A:$A,'[1]Reg_PJ_IP (Bruto)'!$BL:$BL)</f>
        <v>ACREDITADA</v>
      </c>
    </row>
    <row r="2056" spans="1:10" x14ac:dyDescent="0.3">
      <c r="A2056" s="125" t="s">
        <v>54</v>
      </c>
      <c r="B2056" s="124">
        <v>44682</v>
      </c>
      <c r="C2056" s="139" t="s">
        <v>66</v>
      </c>
      <c r="D2056" s="139">
        <v>1051325</v>
      </c>
      <c r="E2056" s="143" t="s">
        <v>750</v>
      </c>
      <c r="F2056" s="143">
        <v>7481</v>
      </c>
      <c r="G2056" s="139" t="s">
        <v>1326</v>
      </c>
      <c r="H2056" s="139" t="s">
        <v>1051</v>
      </c>
      <c r="I2056" s="142" t="s">
        <v>74</v>
      </c>
      <c r="J2056" s="203" t="str">
        <f>+_xlfn.XLOOKUP(Tabla1[[#This Row],[COD. COLABORADOR]],'[1]Reg_PJ_IP (Bruto)'!$A:$A,'[1]Reg_PJ_IP (Bruto)'!$BL:$BL)</f>
        <v>ACREDITADA</v>
      </c>
    </row>
    <row r="2057" spans="1:10" x14ac:dyDescent="0.3">
      <c r="A2057" s="125" t="s">
        <v>54</v>
      </c>
      <c r="B2057" s="124">
        <v>44682</v>
      </c>
      <c r="C2057" s="139" t="s">
        <v>66</v>
      </c>
      <c r="D2057" s="139">
        <v>1051222</v>
      </c>
      <c r="E2057" s="143" t="s">
        <v>634</v>
      </c>
      <c r="F2057" s="143">
        <v>7379</v>
      </c>
      <c r="G2057" s="139" t="s">
        <v>132</v>
      </c>
      <c r="H2057" s="139" t="s">
        <v>1046</v>
      </c>
      <c r="I2057" s="142" t="s">
        <v>74</v>
      </c>
      <c r="J2057" s="203" t="str">
        <f>+_xlfn.XLOOKUP(Tabla1[[#This Row],[COD. COLABORADOR]],'[1]Reg_PJ_IP (Bruto)'!$A:$A,'[1]Reg_PJ_IP (Bruto)'!$BL:$BL)</f>
        <v>ACREDITADA</v>
      </c>
    </row>
    <row r="2058" spans="1:10" x14ac:dyDescent="0.3">
      <c r="A2058" s="123" t="s">
        <v>54</v>
      </c>
      <c r="B2058" s="124">
        <v>44682</v>
      </c>
      <c r="C2058" s="139" t="s">
        <v>66</v>
      </c>
      <c r="D2058" s="139">
        <v>1051367</v>
      </c>
      <c r="E2058" s="143" t="s">
        <v>614</v>
      </c>
      <c r="F2058" s="143">
        <v>6430</v>
      </c>
      <c r="G2058" s="139" t="s">
        <v>94</v>
      </c>
      <c r="H2058" s="139" t="s">
        <v>1046</v>
      </c>
      <c r="I2058" s="142" t="s">
        <v>74</v>
      </c>
      <c r="J2058" s="203" t="str">
        <f>+_xlfn.XLOOKUP(Tabla1[[#This Row],[COD. COLABORADOR]],'[1]Reg_PJ_IP (Bruto)'!$A:$A,'[1]Reg_PJ_IP (Bruto)'!$BL:$BL)</f>
        <v>ACREDITADA</v>
      </c>
    </row>
    <row r="2059" spans="1:10" x14ac:dyDescent="0.3">
      <c r="A2059" s="123" t="s">
        <v>54</v>
      </c>
      <c r="B2059" s="126">
        <v>44682</v>
      </c>
      <c r="C2059" s="139" t="s">
        <v>66</v>
      </c>
      <c r="D2059" s="143">
        <v>1051352</v>
      </c>
      <c r="E2059" s="143" t="s">
        <v>605</v>
      </c>
      <c r="F2059" s="139">
        <v>400</v>
      </c>
      <c r="G2059" s="143" t="s">
        <v>1575</v>
      </c>
      <c r="H2059" s="139" t="s">
        <v>1046</v>
      </c>
      <c r="I2059" s="142" t="s">
        <v>74</v>
      </c>
      <c r="J2059" s="203" t="str">
        <f>+_xlfn.XLOOKUP(Tabla1[[#This Row],[COD. COLABORADOR]],'[1]Reg_PJ_IP (Bruto)'!$A:$A,'[1]Reg_PJ_IP (Bruto)'!$BL:$BL)</f>
        <v>ACREDITADA</v>
      </c>
    </row>
    <row r="2060" spans="1:10" x14ac:dyDescent="0.3">
      <c r="A2060" s="123" t="s">
        <v>54</v>
      </c>
      <c r="B2060" s="126">
        <v>44682</v>
      </c>
      <c r="C2060" s="139" t="s">
        <v>66</v>
      </c>
      <c r="D2060" s="139">
        <v>1051363</v>
      </c>
      <c r="E2060" s="143" t="s">
        <v>745</v>
      </c>
      <c r="F2060" s="139">
        <v>4550</v>
      </c>
      <c r="G2060" s="139" t="s">
        <v>168</v>
      </c>
      <c r="H2060" s="139" t="s">
        <v>1046</v>
      </c>
      <c r="I2060" s="142" t="s">
        <v>74</v>
      </c>
      <c r="J2060" s="203" t="str">
        <f>+_xlfn.XLOOKUP(Tabla1[[#This Row],[COD. COLABORADOR]],'[1]Reg_PJ_IP (Bruto)'!$A:$A,'[1]Reg_PJ_IP (Bruto)'!$BL:$BL)</f>
        <v>ACREDITADA</v>
      </c>
    </row>
    <row r="2061" spans="1:10" x14ac:dyDescent="0.3">
      <c r="A2061" s="123" t="s">
        <v>54</v>
      </c>
      <c r="B2061" s="124">
        <v>44682</v>
      </c>
      <c r="C2061" s="139" t="s">
        <v>66</v>
      </c>
      <c r="D2061" s="139">
        <v>1051164</v>
      </c>
      <c r="E2061" s="143" t="s">
        <v>747</v>
      </c>
      <c r="F2061" s="143">
        <v>4550</v>
      </c>
      <c r="G2061" s="139" t="s">
        <v>168</v>
      </c>
      <c r="H2061" s="139" t="s">
        <v>1046</v>
      </c>
      <c r="I2061" s="142" t="s">
        <v>74</v>
      </c>
      <c r="J2061" s="203" t="str">
        <f>+_xlfn.XLOOKUP(Tabla1[[#This Row],[COD. COLABORADOR]],'[1]Reg_PJ_IP (Bruto)'!$A:$A,'[1]Reg_PJ_IP (Bruto)'!$BL:$BL)</f>
        <v>ACREDITADA</v>
      </c>
    </row>
    <row r="2062" spans="1:10" x14ac:dyDescent="0.3">
      <c r="A2062" s="123" t="s">
        <v>54</v>
      </c>
      <c r="B2062" s="133">
        <v>44682</v>
      </c>
      <c r="C2062" s="139" t="s">
        <v>66</v>
      </c>
      <c r="D2062" s="143">
        <v>1050599</v>
      </c>
      <c r="E2062" s="143" t="s">
        <v>165</v>
      </c>
      <c r="F2062" s="143">
        <v>6100</v>
      </c>
      <c r="G2062" s="143" t="s">
        <v>1061</v>
      </c>
      <c r="H2062" s="143" t="s">
        <v>1046</v>
      </c>
      <c r="I2062" s="142" t="s">
        <v>74</v>
      </c>
      <c r="J2062" s="203" t="str">
        <f>+_xlfn.XLOOKUP(Tabla1[[#This Row],[COD. COLABORADOR]],'[1]Reg_PJ_IP (Bruto)'!$A:$A,'[1]Reg_PJ_IP (Bruto)'!$BL:$BL)</f>
        <v>ACREDITADA</v>
      </c>
    </row>
    <row r="2063" spans="1:10" x14ac:dyDescent="0.3">
      <c r="A2063" s="123" t="s">
        <v>54</v>
      </c>
      <c r="B2063" s="126">
        <v>44682</v>
      </c>
      <c r="C2063" s="139" t="s">
        <v>66</v>
      </c>
      <c r="D2063" s="139">
        <v>1050588</v>
      </c>
      <c r="E2063" s="139" t="s">
        <v>751</v>
      </c>
      <c r="F2063" s="143">
        <v>4550</v>
      </c>
      <c r="G2063" s="143" t="s">
        <v>168</v>
      </c>
      <c r="H2063" s="139" t="s">
        <v>1067</v>
      </c>
      <c r="I2063" s="142" t="s">
        <v>74</v>
      </c>
      <c r="J2063" s="203" t="str">
        <f>+_xlfn.XLOOKUP(Tabla1[[#This Row],[COD. COLABORADOR]],'[1]Reg_PJ_IP (Bruto)'!$A:$A,'[1]Reg_PJ_IP (Bruto)'!$BL:$BL)</f>
        <v>ACREDITADA</v>
      </c>
    </row>
    <row r="2064" spans="1:10" x14ac:dyDescent="0.3">
      <c r="A2064" s="123" t="s">
        <v>54</v>
      </c>
      <c r="B2064" s="124">
        <v>44682</v>
      </c>
      <c r="C2064" s="139" t="s">
        <v>66</v>
      </c>
      <c r="D2064" s="139">
        <v>1051220</v>
      </c>
      <c r="E2064" s="143" t="s">
        <v>1576</v>
      </c>
      <c r="F2064" s="143">
        <v>7379</v>
      </c>
      <c r="G2064" s="139" t="s">
        <v>132</v>
      </c>
      <c r="H2064" s="139" t="s">
        <v>1046</v>
      </c>
      <c r="I2064" s="142" t="s">
        <v>74</v>
      </c>
      <c r="J2064" s="203" t="str">
        <f>+_xlfn.XLOOKUP(Tabla1[[#This Row],[COD. COLABORADOR]],'[1]Reg_PJ_IP (Bruto)'!$A:$A,'[1]Reg_PJ_IP (Bruto)'!$BL:$BL)</f>
        <v>ACREDITADA</v>
      </c>
    </row>
    <row r="2065" spans="1:10" x14ac:dyDescent="0.3">
      <c r="A2065" s="123" t="s">
        <v>54</v>
      </c>
      <c r="B2065" s="124">
        <v>44682</v>
      </c>
      <c r="C2065" s="139" t="s">
        <v>66</v>
      </c>
      <c r="D2065" s="139">
        <v>1050594</v>
      </c>
      <c r="E2065" s="143" t="s">
        <v>681</v>
      </c>
      <c r="F2065" s="143">
        <v>6969</v>
      </c>
      <c r="G2065" s="139" t="s">
        <v>682</v>
      </c>
      <c r="H2065" s="139" t="s">
        <v>1067</v>
      </c>
      <c r="I2065" s="142" t="s">
        <v>74</v>
      </c>
      <c r="J2065" s="203" t="str">
        <f>+_xlfn.XLOOKUP(Tabla1[[#This Row],[COD. COLABORADOR]],'[1]Reg_PJ_IP (Bruto)'!$A:$A,'[1]Reg_PJ_IP (Bruto)'!$BL:$BL)</f>
        <v>ACREDITADA</v>
      </c>
    </row>
    <row r="2066" spans="1:10" x14ac:dyDescent="0.3">
      <c r="A2066" s="123" t="s">
        <v>54</v>
      </c>
      <c r="B2066" s="126">
        <v>44682</v>
      </c>
      <c r="C2066" s="139" t="s">
        <v>66</v>
      </c>
      <c r="D2066" s="139">
        <v>1050635</v>
      </c>
      <c r="E2066" s="143" t="s">
        <v>746</v>
      </c>
      <c r="F2066" s="139">
        <v>3650</v>
      </c>
      <c r="G2066" s="139" t="s">
        <v>1574</v>
      </c>
      <c r="H2066" s="139" t="s">
        <v>1080</v>
      </c>
      <c r="I2066" s="142" t="s">
        <v>74</v>
      </c>
      <c r="J2066" s="203" t="str">
        <f>+_xlfn.XLOOKUP(Tabla1[[#This Row],[COD. COLABORADOR]],'[1]Reg_PJ_IP (Bruto)'!$A:$A,'[1]Reg_PJ_IP (Bruto)'!$BL:$BL)</f>
        <v>ACREDITADA</v>
      </c>
    </row>
    <row r="2067" spans="1:10" x14ac:dyDescent="0.3">
      <c r="A2067" s="123" t="s">
        <v>54</v>
      </c>
      <c r="B2067" s="124">
        <v>44682</v>
      </c>
      <c r="C2067" s="139" t="s">
        <v>66</v>
      </c>
      <c r="D2067" s="139">
        <v>1051315</v>
      </c>
      <c r="E2067" s="143" t="s">
        <v>1577</v>
      </c>
      <c r="F2067" s="143">
        <v>6950</v>
      </c>
      <c r="G2067" s="139" t="s">
        <v>1566</v>
      </c>
      <c r="H2067" s="139" t="s">
        <v>1047</v>
      </c>
      <c r="I2067" s="142" t="s">
        <v>75</v>
      </c>
      <c r="J2067" s="203" t="str">
        <f>+_xlfn.XLOOKUP(Tabla1[[#This Row],[COD. COLABORADOR]],'[1]Reg_PJ_IP (Bruto)'!$A:$A,'[1]Reg_PJ_IP (Bruto)'!$BL:$BL)</f>
        <v>ACREDITADA</v>
      </c>
    </row>
    <row r="2068" spans="1:10" x14ac:dyDescent="0.3">
      <c r="A2068" s="123" t="s">
        <v>54</v>
      </c>
      <c r="B2068" s="124">
        <v>44682</v>
      </c>
      <c r="C2068" s="139" t="s">
        <v>68</v>
      </c>
      <c r="D2068" s="139">
        <v>1051239</v>
      </c>
      <c r="E2068" s="143" t="s">
        <v>748</v>
      </c>
      <c r="F2068" s="143">
        <v>7683</v>
      </c>
      <c r="G2068" s="139" t="s">
        <v>92</v>
      </c>
      <c r="H2068" s="139" t="s">
        <v>1057</v>
      </c>
      <c r="I2068" s="142" t="s">
        <v>74</v>
      </c>
      <c r="J2068" s="203" t="str">
        <f>+_xlfn.XLOOKUP(Tabla1[[#This Row],[COD. COLABORADOR]],'[1]Reg_PJ_IP (Bruto)'!$A:$A,'[1]Reg_PJ_IP (Bruto)'!$BL:$BL)</f>
        <v>ACREDITADA</v>
      </c>
    </row>
    <row r="2069" spans="1:10" x14ac:dyDescent="0.3">
      <c r="A2069" s="125" t="s">
        <v>54</v>
      </c>
      <c r="B2069" s="124">
        <v>44682</v>
      </c>
      <c r="C2069" s="139" t="s">
        <v>66</v>
      </c>
      <c r="D2069" s="139">
        <v>1051028</v>
      </c>
      <c r="E2069" s="143" t="s">
        <v>127</v>
      </c>
      <c r="F2069" s="143">
        <v>7331</v>
      </c>
      <c r="G2069" s="139" t="s">
        <v>1325</v>
      </c>
      <c r="H2069" s="139" t="s">
        <v>1047</v>
      </c>
      <c r="I2069" s="142" t="s">
        <v>74</v>
      </c>
      <c r="J2069" s="203" t="str">
        <f>+_xlfn.XLOOKUP(Tabla1[[#This Row],[COD. COLABORADOR]],'[1]Reg_PJ_IP (Bruto)'!$A:$A,'[1]Reg_PJ_IP (Bruto)'!$BL:$BL)</f>
        <v>ACREDITADA</v>
      </c>
    </row>
    <row r="2070" spans="1:10" x14ac:dyDescent="0.3">
      <c r="A2070" s="125" t="s">
        <v>54</v>
      </c>
      <c r="B2070" s="124">
        <v>44713</v>
      </c>
      <c r="C2070" s="139" t="s">
        <v>66</v>
      </c>
      <c r="D2070" s="140">
        <v>1051299</v>
      </c>
      <c r="E2070" s="143" t="s">
        <v>752</v>
      </c>
      <c r="F2070" s="141">
        <v>7683</v>
      </c>
      <c r="G2070" s="140" t="s">
        <v>92</v>
      </c>
      <c r="H2070" s="139" t="s">
        <v>1057</v>
      </c>
      <c r="I2070" s="142" t="s">
        <v>74</v>
      </c>
      <c r="J2070" s="203" t="str">
        <f>+_xlfn.XLOOKUP(Tabla1[[#This Row],[COD. COLABORADOR]],'[1]Reg_PJ_IP (Bruto)'!$A:$A,'[1]Reg_PJ_IP (Bruto)'!$BL:$BL)</f>
        <v>ACREDITADA</v>
      </c>
    </row>
    <row r="2071" spans="1:10" x14ac:dyDescent="0.3">
      <c r="A2071" s="125" t="s">
        <v>54</v>
      </c>
      <c r="B2071" s="124">
        <v>44713</v>
      </c>
      <c r="C2071" s="139" t="s">
        <v>66</v>
      </c>
      <c r="D2071" s="140">
        <v>1051243</v>
      </c>
      <c r="E2071" s="141" t="s">
        <v>757</v>
      </c>
      <c r="F2071" s="141">
        <v>7027</v>
      </c>
      <c r="G2071" s="140" t="s">
        <v>364</v>
      </c>
      <c r="H2071" s="139" t="s">
        <v>1050</v>
      </c>
      <c r="I2071" s="142" t="s">
        <v>74</v>
      </c>
      <c r="J2071" s="203" t="str">
        <f>+_xlfn.XLOOKUP(Tabla1[[#This Row],[COD. COLABORADOR]],'[1]Reg_PJ_IP (Bruto)'!$A:$A,'[1]Reg_PJ_IP (Bruto)'!$BL:$BL)</f>
        <v>ACREDITADA</v>
      </c>
    </row>
    <row r="2072" spans="1:10" x14ac:dyDescent="0.3">
      <c r="A2072" s="125" t="s">
        <v>54</v>
      </c>
      <c r="B2072" s="124">
        <v>44713</v>
      </c>
      <c r="C2072" s="139" t="s">
        <v>66</v>
      </c>
      <c r="D2072" s="140">
        <v>1051300</v>
      </c>
      <c r="E2072" s="143" t="s">
        <v>753</v>
      </c>
      <c r="F2072" s="141">
        <v>6866</v>
      </c>
      <c r="G2072" s="140" t="s">
        <v>1209</v>
      </c>
      <c r="H2072" s="139" t="s">
        <v>1054</v>
      </c>
      <c r="I2072" s="142" t="s">
        <v>74</v>
      </c>
      <c r="J2072" s="203" t="str">
        <f>+_xlfn.XLOOKUP(Tabla1[[#This Row],[COD. COLABORADOR]],'[1]Reg_PJ_IP (Bruto)'!$A:$A,'[1]Reg_PJ_IP (Bruto)'!$BL:$BL)</f>
        <v>ACREDITADA</v>
      </c>
    </row>
    <row r="2073" spans="1:10" x14ac:dyDescent="0.3">
      <c r="A2073" s="125" t="s">
        <v>54</v>
      </c>
      <c r="B2073" s="124">
        <v>44713</v>
      </c>
      <c r="C2073" s="139" t="s">
        <v>66</v>
      </c>
      <c r="D2073" s="140">
        <v>1051269</v>
      </c>
      <c r="E2073" s="141" t="s">
        <v>624</v>
      </c>
      <c r="F2073" s="141">
        <v>6902</v>
      </c>
      <c r="G2073" s="140" t="s">
        <v>1431</v>
      </c>
      <c r="H2073" s="139" t="s">
        <v>1047</v>
      </c>
      <c r="I2073" s="142" t="s">
        <v>74</v>
      </c>
      <c r="J2073" s="203" t="str">
        <f>+_xlfn.XLOOKUP(Tabla1[[#This Row],[COD. COLABORADOR]],'[1]Reg_PJ_IP (Bruto)'!$A:$A,'[1]Reg_PJ_IP (Bruto)'!$BL:$BL)</f>
        <v>ACREDITADA</v>
      </c>
    </row>
    <row r="2074" spans="1:10" x14ac:dyDescent="0.3">
      <c r="A2074" s="125" t="s">
        <v>54</v>
      </c>
      <c r="B2074" s="124">
        <v>44713</v>
      </c>
      <c r="C2074" s="139" t="s">
        <v>66</v>
      </c>
      <c r="D2074" s="140">
        <v>1051261</v>
      </c>
      <c r="E2074" s="143" t="s">
        <v>755</v>
      </c>
      <c r="F2074" s="141">
        <v>2150</v>
      </c>
      <c r="G2074" s="140" t="s">
        <v>1171</v>
      </c>
      <c r="H2074" s="139" t="s">
        <v>1055</v>
      </c>
      <c r="I2074" s="142" t="s">
        <v>74</v>
      </c>
      <c r="J2074" s="203" t="str">
        <f>+_xlfn.XLOOKUP(Tabla1[[#This Row],[COD. COLABORADOR]],'[1]Reg_PJ_IP (Bruto)'!$A:$A,'[1]Reg_PJ_IP (Bruto)'!$BL:$BL)</f>
        <v>ACREDITADA</v>
      </c>
    </row>
    <row r="2075" spans="1:10" x14ac:dyDescent="0.3">
      <c r="A2075" s="125" t="s">
        <v>54</v>
      </c>
      <c r="B2075" s="124">
        <v>44713</v>
      </c>
      <c r="C2075" s="139" t="s">
        <v>66</v>
      </c>
      <c r="D2075" s="140">
        <v>1051199</v>
      </c>
      <c r="E2075" s="143" t="s">
        <v>754</v>
      </c>
      <c r="F2075" s="141">
        <v>5950</v>
      </c>
      <c r="G2075" s="140" t="s">
        <v>129</v>
      </c>
      <c r="H2075" s="139" t="s">
        <v>1046</v>
      </c>
      <c r="I2075" s="142" t="s">
        <v>74</v>
      </c>
      <c r="J2075" s="203" t="str">
        <f>+_xlfn.XLOOKUP(Tabla1[[#This Row],[COD. COLABORADOR]],'[1]Reg_PJ_IP (Bruto)'!$A:$A,'[1]Reg_PJ_IP (Bruto)'!$BL:$BL)</f>
        <v>ACREDITADA</v>
      </c>
    </row>
    <row r="2076" spans="1:10" x14ac:dyDescent="0.3">
      <c r="A2076" s="125" t="s">
        <v>54</v>
      </c>
      <c r="B2076" s="124">
        <v>44713</v>
      </c>
      <c r="C2076" s="139" t="s">
        <v>66</v>
      </c>
      <c r="D2076" s="140">
        <v>1050601</v>
      </c>
      <c r="E2076" s="143" t="s">
        <v>759</v>
      </c>
      <c r="F2076" s="141">
        <v>4400</v>
      </c>
      <c r="G2076" s="140" t="s">
        <v>1221</v>
      </c>
      <c r="H2076" s="139" t="s">
        <v>1067</v>
      </c>
      <c r="I2076" s="142" t="s">
        <v>74</v>
      </c>
      <c r="J2076" s="203" t="str">
        <f>+_xlfn.XLOOKUP(Tabla1[[#This Row],[COD. COLABORADOR]],'[1]Reg_PJ_IP (Bruto)'!$A:$A,'[1]Reg_PJ_IP (Bruto)'!$BL:$BL)</f>
        <v>ACREDITADA</v>
      </c>
    </row>
    <row r="2077" spans="1:10" x14ac:dyDescent="0.3">
      <c r="A2077" s="125" t="s">
        <v>54</v>
      </c>
      <c r="B2077" s="124">
        <v>44713</v>
      </c>
      <c r="C2077" s="139" t="s">
        <v>66</v>
      </c>
      <c r="D2077" s="140">
        <v>1050623</v>
      </c>
      <c r="E2077" s="143" t="s">
        <v>170</v>
      </c>
      <c r="F2077" s="141">
        <v>5950</v>
      </c>
      <c r="G2077" s="140" t="s">
        <v>129</v>
      </c>
      <c r="H2077" s="139" t="s">
        <v>1067</v>
      </c>
      <c r="I2077" s="142" t="s">
        <v>74</v>
      </c>
      <c r="J2077" s="203" t="str">
        <f>+_xlfn.XLOOKUP(Tabla1[[#This Row],[COD. COLABORADOR]],'[1]Reg_PJ_IP (Bruto)'!$A:$A,'[1]Reg_PJ_IP (Bruto)'!$BL:$BL)</f>
        <v>ACREDITADA</v>
      </c>
    </row>
    <row r="2078" spans="1:10" x14ac:dyDescent="0.3">
      <c r="A2078" s="125" t="s">
        <v>54</v>
      </c>
      <c r="B2078" s="124">
        <v>44713</v>
      </c>
      <c r="C2078" s="139" t="s">
        <v>66</v>
      </c>
      <c r="D2078" s="140">
        <v>1051160</v>
      </c>
      <c r="E2078" s="141" t="s">
        <v>756</v>
      </c>
      <c r="F2078" s="141">
        <v>4550</v>
      </c>
      <c r="G2078" s="140" t="s">
        <v>168</v>
      </c>
      <c r="H2078" s="139" t="s">
        <v>1046</v>
      </c>
      <c r="I2078" s="142" t="s">
        <v>74</v>
      </c>
      <c r="J2078" s="203" t="str">
        <f>+_xlfn.XLOOKUP(Tabla1[[#This Row],[COD. COLABORADOR]],'[1]Reg_PJ_IP (Bruto)'!$A:$A,'[1]Reg_PJ_IP (Bruto)'!$BL:$BL)</f>
        <v>ACREDITADA</v>
      </c>
    </row>
    <row r="2079" spans="1:10" x14ac:dyDescent="0.3">
      <c r="A2079" s="125" t="s">
        <v>54</v>
      </c>
      <c r="B2079" s="124">
        <v>44713</v>
      </c>
      <c r="C2079" s="139" t="s">
        <v>66</v>
      </c>
      <c r="D2079" s="140">
        <v>1051358</v>
      </c>
      <c r="E2079" s="143" t="s">
        <v>758</v>
      </c>
      <c r="F2079" s="141">
        <v>1750</v>
      </c>
      <c r="G2079" s="140" t="s">
        <v>162</v>
      </c>
      <c r="H2079" s="139" t="s">
        <v>1047</v>
      </c>
      <c r="I2079" s="142" t="s">
        <v>74</v>
      </c>
      <c r="J2079" s="203" t="str">
        <f>+_xlfn.XLOOKUP(Tabla1[[#This Row],[COD. COLABORADOR]],'[1]Reg_PJ_IP (Bruto)'!$A:$A,'[1]Reg_PJ_IP (Bruto)'!$BL:$BL)</f>
        <v>ACREDITADA</v>
      </c>
    </row>
    <row r="2080" spans="1:10" x14ac:dyDescent="0.3">
      <c r="A2080" s="125" t="s">
        <v>54</v>
      </c>
      <c r="B2080" s="124">
        <v>44713</v>
      </c>
      <c r="C2080" s="139" t="s">
        <v>68</v>
      </c>
      <c r="D2080" s="140">
        <v>1051356</v>
      </c>
      <c r="E2080" s="143" t="s">
        <v>169</v>
      </c>
      <c r="F2080" s="141">
        <v>4250</v>
      </c>
      <c r="G2080" s="140" t="s">
        <v>100</v>
      </c>
      <c r="H2080" s="139" t="s">
        <v>1044</v>
      </c>
      <c r="I2080" s="142" t="s">
        <v>74</v>
      </c>
      <c r="J2080" s="203" t="str">
        <f>+_xlfn.XLOOKUP(Tabla1[[#This Row],[COD. COLABORADOR]],'[1]Reg_PJ_IP (Bruto)'!$A:$A,'[1]Reg_PJ_IP (Bruto)'!$BL:$BL)</f>
        <v>ACREDITADA</v>
      </c>
    </row>
    <row r="2081" spans="1:10" x14ac:dyDescent="0.3">
      <c r="A2081" s="125" t="s">
        <v>54</v>
      </c>
      <c r="B2081" s="124">
        <v>44713</v>
      </c>
      <c r="C2081" s="139" t="s">
        <v>66</v>
      </c>
      <c r="D2081" s="140">
        <v>1050995</v>
      </c>
      <c r="E2081" s="143" t="s">
        <v>1578</v>
      </c>
      <c r="F2081" s="141">
        <v>6950</v>
      </c>
      <c r="G2081" s="140" t="s">
        <v>1566</v>
      </c>
      <c r="H2081" s="139" t="s">
        <v>1053</v>
      </c>
      <c r="I2081" s="142" t="s">
        <v>75</v>
      </c>
      <c r="J2081" s="203" t="str">
        <f>+_xlfn.XLOOKUP(Tabla1[[#This Row],[COD. COLABORADOR]],'[1]Reg_PJ_IP (Bruto)'!$A:$A,'[1]Reg_PJ_IP (Bruto)'!$BL:$BL)</f>
        <v>ACREDITADA</v>
      </c>
    </row>
    <row r="2082" spans="1:10" x14ac:dyDescent="0.3">
      <c r="A2082" s="125" t="s">
        <v>54</v>
      </c>
      <c r="B2082" s="124">
        <v>44743</v>
      </c>
      <c r="C2082" s="139" t="s">
        <v>71</v>
      </c>
      <c r="D2082" s="140">
        <v>1051210</v>
      </c>
      <c r="E2082" s="141" t="s">
        <v>128</v>
      </c>
      <c r="F2082" s="141">
        <v>5950</v>
      </c>
      <c r="G2082" s="140" t="s">
        <v>129</v>
      </c>
      <c r="H2082" s="140" t="s">
        <v>1064</v>
      </c>
      <c r="I2082" s="142" t="s">
        <v>71</v>
      </c>
      <c r="J2082" s="203" t="str">
        <f>+_xlfn.XLOOKUP(Tabla1[[#This Row],[COD. COLABORADOR]],'[1]Reg_PJ_IP (Bruto)'!$A:$A,'[1]Reg_PJ_IP (Bruto)'!$BL:$BL)</f>
        <v>ACREDITADA</v>
      </c>
    </row>
    <row r="2083" spans="1:10" x14ac:dyDescent="0.3">
      <c r="A2083" s="125" t="s">
        <v>54</v>
      </c>
      <c r="B2083" s="124">
        <v>44743</v>
      </c>
      <c r="C2083" s="139" t="s">
        <v>66</v>
      </c>
      <c r="D2083" s="139">
        <v>1051238</v>
      </c>
      <c r="E2083" s="143" t="s">
        <v>623</v>
      </c>
      <c r="F2083" s="143">
        <v>7481</v>
      </c>
      <c r="G2083" s="139" t="s">
        <v>1326</v>
      </c>
      <c r="H2083" s="139" t="s">
        <v>1051</v>
      </c>
      <c r="I2083" s="142" t="s">
        <v>74</v>
      </c>
      <c r="J2083" s="203" t="str">
        <f>+_xlfn.XLOOKUP(Tabla1[[#This Row],[COD. COLABORADOR]],'[1]Reg_PJ_IP (Bruto)'!$A:$A,'[1]Reg_PJ_IP (Bruto)'!$BL:$BL)</f>
        <v>ACREDITADA</v>
      </c>
    </row>
    <row r="2084" spans="1:10" x14ac:dyDescent="0.3">
      <c r="A2084" s="125" t="s">
        <v>54</v>
      </c>
      <c r="B2084" s="124">
        <v>44743</v>
      </c>
      <c r="C2084" s="139" t="s">
        <v>66</v>
      </c>
      <c r="D2084" s="139">
        <v>1051218</v>
      </c>
      <c r="E2084" s="143" t="s">
        <v>613</v>
      </c>
      <c r="F2084" s="143">
        <v>6430</v>
      </c>
      <c r="G2084" s="139" t="s">
        <v>94</v>
      </c>
      <c r="H2084" s="139" t="s">
        <v>1046</v>
      </c>
      <c r="I2084" s="142" t="s">
        <v>74</v>
      </c>
      <c r="J2084" s="203" t="str">
        <f>+_xlfn.XLOOKUP(Tabla1[[#This Row],[COD. COLABORADOR]],'[1]Reg_PJ_IP (Bruto)'!$A:$A,'[1]Reg_PJ_IP (Bruto)'!$BL:$BL)</f>
        <v>ACREDITADA</v>
      </c>
    </row>
    <row r="2085" spans="1:10" x14ac:dyDescent="0.3">
      <c r="A2085" s="123" t="s">
        <v>54</v>
      </c>
      <c r="B2085" s="126">
        <v>44743</v>
      </c>
      <c r="C2085" s="139" t="s">
        <v>66</v>
      </c>
      <c r="D2085" s="139">
        <v>1051347</v>
      </c>
      <c r="E2085" s="143" t="s">
        <v>701</v>
      </c>
      <c r="F2085" s="139">
        <v>7160</v>
      </c>
      <c r="G2085" s="139" t="s">
        <v>1424</v>
      </c>
      <c r="H2085" s="139" t="s">
        <v>1046</v>
      </c>
      <c r="I2085" s="142" t="s">
        <v>74</v>
      </c>
      <c r="J2085" s="203" t="str">
        <f>+_xlfn.XLOOKUP(Tabla1[[#This Row],[COD. COLABORADOR]],'[1]Reg_PJ_IP (Bruto)'!$A:$A,'[1]Reg_PJ_IP (Bruto)'!$BL:$BL)</f>
        <v>ACREDITADA</v>
      </c>
    </row>
    <row r="2086" spans="1:10" x14ac:dyDescent="0.3">
      <c r="A2086" s="123" t="s">
        <v>54</v>
      </c>
      <c r="B2086" s="126">
        <v>44743</v>
      </c>
      <c r="C2086" s="139" t="s">
        <v>71</v>
      </c>
      <c r="D2086" s="139">
        <v>1050623</v>
      </c>
      <c r="E2086" s="139" t="s">
        <v>170</v>
      </c>
      <c r="F2086" s="139">
        <v>5950</v>
      </c>
      <c r="G2086" s="139" t="s">
        <v>129</v>
      </c>
      <c r="H2086" s="139" t="s">
        <v>1067</v>
      </c>
      <c r="I2086" s="142" t="s">
        <v>71</v>
      </c>
      <c r="J2086" s="203" t="str">
        <f>+_xlfn.XLOOKUP(Tabla1[[#This Row],[COD. COLABORADOR]],'[1]Reg_PJ_IP (Bruto)'!$A:$A,'[1]Reg_PJ_IP (Bruto)'!$BL:$BL)</f>
        <v>ACREDITADA</v>
      </c>
    </row>
    <row r="2087" spans="1:10" x14ac:dyDescent="0.3">
      <c r="A2087" s="123" t="s">
        <v>54</v>
      </c>
      <c r="B2087" s="124">
        <v>44743</v>
      </c>
      <c r="C2087" s="139" t="s">
        <v>66</v>
      </c>
      <c r="D2087" s="139">
        <v>1051327</v>
      </c>
      <c r="E2087" s="143" t="s">
        <v>702</v>
      </c>
      <c r="F2087" s="143">
        <v>7163</v>
      </c>
      <c r="G2087" s="139" t="s">
        <v>417</v>
      </c>
      <c r="H2087" s="139" t="s">
        <v>1051</v>
      </c>
      <c r="I2087" s="142" t="s">
        <v>74</v>
      </c>
      <c r="J2087" s="203" t="str">
        <f>+_xlfn.XLOOKUP(Tabla1[[#This Row],[COD. COLABORADOR]],'[1]Reg_PJ_IP (Bruto)'!$A:$A,'[1]Reg_PJ_IP (Bruto)'!$BL:$BL)</f>
        <v>ACREDITADA</v>
      </c>
    </row>
    <row r="2088" spans="1:10" x14ac:dyDescent="0.3">
      <c r="A2088" s="123" t="s">
        <v>54</v>
      </c>
      <c r="B2088" s="124">
        <v>44743</v>
      </c>
      <c r="C2088" s="139" t="s">
        <v>68</v>
      </c>
      <c r="D2088" s="139">
        <v>1051267</v>
      </c>
      <c r="E2088" s="143" t="s">
        <v>617</v>
      </c>
      <c r="F2088" s="143">
        <v>1750</v>
      </c>
      <c r="G2088" s="139" t="s">
        <v>162</v>
      </c>
      <c r="H2088" s="139" t="s">
        <v>1047</v>
      </c>
      <c r="I2088" s="142" t="s">
        <v>74</v>
      </c>
      <c r="J2088" s="203" t="str">
        <f>+_xlfn.XLOOKUP(Tabla1[[#This Row],[COD. COLABORADOR]],'[1]Reg_PJ_IP (Bruto)'!$A:$A,'[1]Reg_PJ_IP (Bruto)'!$BL:$BL)</f>
        <v>ACREDITADA</v>
      </c>
    </row>
    <row r="2089" spans="1:10" x14ac:dyDescent="0.3">
      <c r="A2089" s="123" t="s">
        <v>54</v>
      </c>
      <c r="B2089" s="124">
        <v>44743</v>
      </c>
      <c r="C2089" s="139" t="s">
        <v>66</v>
      </c>
      <c r="D2089" s="139">
        <v>1051356</v>
      </c>
      <c r="E2089" s="143" t="s">
        <v>169</v>
      </c>
      <c r="F2089" s="143">
        <v>4250</v>
      </c>
      <c r="G2089" s="139" t="s">
        <v>100</v>
      </c>
      <c r="H2089" s="139" t="s">
        <v>1044</v>
      </c>
      <c r="I2089" s="142" t="s">
        <v>74</v>
      </c>
      <c r="J2089" s="203" t="str">
        <f>+_xlfn.XLOOKUP(Tabla1[[#This Row],[COD. COLABORADOR]],'[1]Reg_PJ_IP (Bruto)'!$A:$A,'[1]Reg_PJ_IP (Bruto)'!$BL:$BL)</f>
        <v>ACREDITADA</v>
      </c>
    </row>
    <row r="2090" spans="1:10" x14ac:dyDescent="0.3">
      <c r="A2090" s="125" t="s">
        <v>54</v>
      </c>
      <c r="B2090" s="124">
        <v>44743</v>
      </c>
      <c r="C2090" s="139" t="s">
        <v>66</v>
      </c>
      <c r="D2090" s="139">
        <v>1051208</v>
      </c>
      <c r="E2090" s="143" t="s">
        <v>700</v>
      </c>
      <c r="F2090" s="143">
        <v>5950</v>
      </c>
      <c r="G2090" s="139" t="s">
        <v>129</v>
      </c>
      <c r="H2090" s="139" t="s">
        <v>1046</v>
      </c>
      <c r="I2090" s="142" t="s">
        <v>74</v>
      </c>
      <c r="J2090" s="203" t="str">
        <f>+_xlfn.XLOOKUP(Tabla1[[#This Row],[COD. COLABORADOR]],'[1]Reg_PJ_IP (Bruto)'!$A:$A,'[1]Reg_PJ_IP (Bruto)'!$BL:$BL)</f>
        <v>ACREDITADA</v>
      </c>
    </row>
    <row r="2091" spans="1:10" x14ac:dyDescent="0.3">
      <c r="A2091" s="125" t="s">
        <v>54</v>
      </c>
      <c r="B2091" s="124">
        <v>44743</v>
      </c>
      <c r="C2091" s="139" t="s">
        <v>66</v>
      </c>
      <c r="D2091" s="139">
        <v>1051265</v>
      </c>
      <c r="E2091" s="143" t="s">
        <v>627</v>
      </c>
      <c r="F2091" s="143">
        <v>1750</v>
      </c>
      <c r="G2091" s="139" t="s">
        <v>162</v>
      </c>
      <c r="H2091" s="139" t="s">
        <v>1047</v>
      </c>
      <c r="I2091" s="142" t="s">
        <v>74</v>
      </c>
      <c r="J2091" s="203" t="str">
        <f>+_xlfn.XLOOKUP(Tabla1[[#This Row],[COD. COLABORADOR]],'[1]Reg_PJ_IP (Bruto)'!$A:$A,'[1]Reg_PJ_IP (Bruto)'!$BL:$BL)</f>
        <v>ACREDITADA</v>
      </c>
    </row>
    <row r="2092" spans="1:10" x14ac:dyDescent="0.3">
      <c r="A2092" s="123" t="s">
        <v>54</v>
      </c>
      <c r="B2092" s="126">
        <v>44774</v>
      </c>
      <c r="C2092" s="139" t="s">
        <v>66</v>
      </c>
      <c r="D2092" s="139">
        <v>1051057</v>
      </c>
      <c r="E2092" s="143" t="s">
        <v>611</v>
      </c>
      <c r="F2092" s="139">
        <v>7027</v>
      </c>
      <c r="G2092" s="139" t="s">
        <v>364</v>
      </c>
      <c r="H2092" s="139" t="s">
        <v>1051</v>
      </c>
      <c r="I2092" s="142" t="s">
        <v>74</v>
      </c>
      <c r="J2092" s="203" t="str">
        <f>+_xlfn.XLOOKUP(Tabla1[[#This Row],[COD. COLABORADOR]],'[1]Reg_PJ_IP (Bruto)'!$A:$A,'[1]Reg_PJ_IP (Bruto)'!$BL:$BL)</f>
        <v>ACREDITADA</v>
      </c>
    </row>
    <row r="2093" spans="1:10" x14ac:dyDescent="0.3">
      <c r="A2093" s="123" t="s">
        <v>54</v>
      </c>
      <c r="B2093" s="124">
        <v>44774</v>
      </c>
      <c r="C2093" s="139" t="s">
        <v>66</v>
      </c>
      <c r="D2093" s="139">
        <v>1051081</v>
      </c>
      <c r="E2093" s="143" t="s">
        <v>740</v>
      </c>
      <c r="F2093" s="143">
        <v>5900</v>
      </c>
      <c r="G2093" s="139" t="s">
        <v>741</v>
      </c>
      <c r="H2093" s="139" t="s">
        <v>1063</v>
      </c>
      <c r="I2093" s="142" t="s">
        <v>74</v>
      </c>
      <c r="J2093" s="203" t="str">
        <f>+_xlfn.XLOOKUP(Tabla1[[#This Row],[COD. COLABORADOR]],'[1]Reg_PJ_IP (Bruto)'!$A:$A,'[1]Reg_PJ_IP (Bruto)'!$BL:$BL)</f>
        <v>ACREDITADA</v>
      </c>
    </row>
    <row r="2094" spans="1:10" x14ac:dyDescent="0.3">
      <c r="A2094" s="125" t="s">
        <v>54</v>
      </c>
      <c r="B2094" s="124">
        <v>44774</v>
      </c>
      <c r="C2094" s="139" t="s">
        <v>66</v>
      </c>
      <c r="D2094" s="139">
        <v>1051253</v>
      </c>
      <c r="E2094" s="143" t="s">
        <v>1567</v>
      </c>
      <c r="F2094" s="143">
        <v>6950</v>
      </c>
      <c r="G2094" s="139" t="s">
        <v>1566</v>
      </c>
      <c r="H2094" s="139" t="s">
        <v>1047</v>
      </c>
      <c r="I2094" s="142" t="s">
        <v>74</v>
      </c>
      <c r="J2094" s="203" t="str">
        <f>+_xlfn.XLOOKUP(Tabla1[[#This Row],[COD. COLABORADOR]],'[1]Reg_PJ_IP (Bruto)'!$A:$A,'[1]Reg_PJ_IP (Bruto)'!$BL:$BL)</f>
        <v>ACREDITADA</v>
      </c>
    </row>
    <row r="2095" spans="1:10" x14ac:dyDescent="0.3">
      <c r="A2095" s="123" t="s">
        <v>54</v>
      </c>
      <c r="B2095" s="126">
        <v>44774</v>
      </c>
      <c r="C2095" s="139" t="s">
        <v>66</v>
      </c>
      <c r="D2095" s="139">
        <v>1051381</v>
      </c>
      <c r="E2095" s="143" t="s">
        <v>1563</v>
      </c>
      <c r="F2095" s="139">
        <v>7038</v>
      </c>
      <c r="G2095" s="139" t="s">
        <v>1564</v>
      </c>
      <c r="H2095" s="139" t="s">
        <v>1044</v>
      </c>
      <c r="I2095" s="142" t="s">
        <v>74</v>
      </c>
      <c r="J2095" s="203" t="str">
        <f>+_xlfn.XLOOKUP(Tabla1[[#This Row],[COD. COLABORADOR]],'[1]Reg_PJ_IP (Bruto)'!$A:$A,'[1]Reg_PJ_IP (Bruto)'!$BL:$BL)</f>
        <v>ACREDITADA</v>
      </c>
    </row>
    <row r="2096" spans="1:10" x14ac:dyDescent="0.3">
      <c r="A2096" s="125" t="s">
        <v>54</v>
      </c>
      <c r="B2096" s="124">
        <v>44774</v>
      </c>
      <c r="C2096" s="139" t="s">
        <v>66</v>
      </c>
      <c r="D2096" s="139">
        <v>1050623</v>
      </c>
      <c r="E2096" s="143" t="s">
        <v>170</v>
      </c>
      <c r="F2096" s="143">
        <v>5950</v>
      </c>
      <c r="G2096" s="139" t="s">
        <v>129</v>
      </c>
      <c r="H2096" s="139" t="s">
        <v>1067</v>
      </c>
      <c r="I2096" s="142" t="s">
        <v>74</v>
      </c>
      <c r="J2096" s="203" t="str">
        <f>+_xlfn.XLOOKUP(Tabla1[[#This Row],[COD. COLABORADOR]],'[1]Reg_PJ_IP (Bruto)'!$A:$A,'[1]Reg_PJ_IP (Bruto)'!$BL:$BL)</f>
        <v>ACREDITADA</v>
      </c>
    </row>
    <row r="2097" spans="1:10" x14ac:dyDescent="0.3">
      <c r="A2097" s="123" t="s">
        <v>54</v>
      </c>
      <c r="B2097" s="126">
        <v>44774</v>
      </c>
      <c r="C2097" s="139" t="s">
        <v>66</v>
      </c>
      <c r="D2097" s="139">
        <v>1050936</v>
      </c>
      <c r="E2097" s="139" t="s">
        <v>765</v>
      </c>
      <c r="F2097" s="139">
        <v>1800</v>
      </c>
      <c r="G2097" s="139" t="s">
        <v>1178</v>
      </c>
      <c r="H2097" s="139" t="s">
        <v>1045</v>
      </c>
      <c r="I2097" s="142" t="s">
        <v>74</v>
      </c>
      <c r="J2097" s="203" t="str">
        <f>+_xlfn.XLOOKUP(Tabla1[[#This Row],[COD. COLABORADOR]],'[1]Reg_PJ_IP (Bruto)'!$A:$A,'[1]Reg_PJ_IP (Bruto)'!$BL:$BL)</f>
        <v>ACREDITADA</v>
      </c>
    </row>
    <row r="2098" spans="1:10" x14ac:dyDescent="0.3">
      <c r="A2098" s="123" t="s">
        <v>54</v>
      </c>
      <c r="B2098" s="126">
        <v>44774</v>
      </c>
      <c r="C2098" s="139" t="s">
        <v>66</v>
      </c>
      <c r="D2098" s="139">
        <v>1051210</v>
      </c>
      <c r="E2098" s="139" t="s">
        <v>128</v>
      </c>
      <c r="F2098" s="139">
        <v>5950</v>
      </c>
      <c r="G2098" s="139" t="s">
        <v>129</v>
      </c>
      <c r="H2098" s="139" t="s">
        <v>1064</v>
      </c>
      <c r="I2098" s="142" t="s">
        <v>74</v>
      </c>
      <c r="J2098" s="203" t="str">
        <f>+_xlfn.XLOOKUP(Tabla1[[#This Row],[COD. COLABORADOR]],'[1]Reg_PJ_IP (Bruto)'!$A:$A,'[1]Reg_PJ_IP (Bruto)'!$BL:$BL)</f>
        <v>ACREDITADA</v>
      </c>
    </row>
    <row r="2099" spans="1:10" x14ac:dyDescent="0.3">
      <c r="A2099" s="123" t="s">
        <v>54</v>
      </c>
      <c r="B2099" s="126">
        <v>44774</v>
      </c>
      <c r="C2099" s="139" t="s">
        <v>66</v>
      </c>
      <c r="D2099" s="139">
        <v>1051257</v>
      </c>
      <c r="E2099" s="139" t="s">
        <v>762</v>
      </c>
      <c r="F2099" s="139">
        <v>7163</v>
      </c>
      <c r="G2099" s="139" t="s">
        <v>417</v>
      </c>
      <c r="H2099" s="139" t="s">
        <v>1049</v>
      </c>
      <c r="I2099" s="142" t="s">
        <v>74</v>
      </c>
      <c r="J2099" s="203" t="str">
        <f>+_xlfn.XLOOKUP(Tabla1[[#This Row],[COD. COLABORADOR]],'[1]Reg_PJ_IP (Bruto)'!$A:$A,'[1]Reg_PJ_IP (Bruto)'!$BL:$BL)</f>
        <v>ACREDITADA</v>
      </c>
    </row>
    <row r="2100" spans="1:10" x14ac:dyDescent="0.3">
      <c r="A2100" s="123" t="s">
        <v>54</v>
      </c>
      <c r="B2100" s="124">
        <v>44774</v>
      </c>
      <c r="C2100" s="139" t="s">
        <v>66</v>
      </c>
      <c r="D2100" s="139">
        <v>1051271</v>
      </c>
      <c r="E2100" s="143" t="s">
        <v>761</v>
      </c>
      <c r="F2100" s="143">
        <v>1800</v>
      </c>
      <c r="G2100" s="139" t="s">
        <v>1178</v>
      </c>
      <c r="H2100" s="139" t="s">
        <v>1052</v>
      </c>
      <c r="I2100" s="142" t="s">
        <v>74</v>
      </c>
      <c r="J2100" s="203" t="str">
        <f>+_xlfn.XLOOKUP(Tabla1[[#This Row],[COD. COLABORADOR]],'[1]Reg_PJ_IP (Bruto)'!$A:$A,'[1]Reg_PJ_IP (Bruto)'!$BL:$BL)</f>
        <v>ACREDITADA</v>
      </c>
    </row>
    <row r="2101" spans="1:10" x14ac:dyDescent="0.3">
      <c r="A2101" s="125" t="s">
        <v>54</v>
      </c>
      <c r="B2101" s="124">
        <v>44774</v>
      </c>
      <c r="C2101" s="139" t="s">
        <v>66</v>
      </c>
      <c r="D2101" s="139">
        <v>1051214</v>
      </c>
      <c r="E2101" s="143" t="s">
        <v>628</v>
      </c>
      <c r="F2101" s="143">
        <v>4250</v>
      </c>
      <c r="G2101" s="139" t="s">
        <v>100</v>
      </c>
      <c r="H2101" s="139" t="s">
        <v>1044</v>
      </c>
      <c r="I2101" s="142" t="s">
        <v>74</v>
      </c>
      <c r="J2101" s="203" t="str">
        <f>+_xlfn.XLOOKUP(Tabla1[[#This Row],[COD. COLABORADOR]],'[1]Reg_PJ_IP (Bruto)'!$A:$A,'[1]Reg_PJ_IP (Bruto)'!$BL:$BL)</f>
        <v>ACREDITADA</v>
      </c>
    </row>
    <row r="2102" spans="1:10" x14ac:dyDescent="0.3">
      <c r="A2102" s="125" t="s">
        <v>54</v>
      </c>
      <c r="B2102" s="124">
        <v>44774</v>
      </c>
      <c r="C2102" s="139" t="s">
        <v>66</v>
      </c>
      <c r="D2102" s="139">
        <v>1051091</v>
      </c>
      <c r="E2102" s="143" t="s">
        <v>1565</v>
      </c>
      <c r="F2102" s="143">
        <v>6950</v>
      </c>
      <c r="G2102" s="139" t="s">
        <v>1566</v>
      </c>
      <c r="H2102" s="139" t="s">
        <v>1047</v>
      </c>
      <c r="I2102" s="142" t="s">
        <v>74</v>
      </c>
      <c r="J2102" s="203" t="str">
        <f>+_xlfn.XLOOKUP(Tabla1[[#This Row],[COD. COLABORADOR]],'[1]Reg_PJ_IP (Bruto)'!$A:$A,'[1]Reg_PJ_IP (Bruto)'!$BL:$BL)</f>
        <v>ACREDITADA</v>
      </c>
    </row>
    <row r="2103" spans="1:10" x14ac:dyDescent="0.3">
      <c r="A2103" s="125" t="s">
        <v>54</v>
      </c>
      <c r="B2103" s="124">
        <v>44774</v>
      </c>
      <c r="C2103" s="139" t="s">
        <v>66</v>
      </c>
      <c r="D2103" s="139">
        <v>1051240</v>
      </c>
      <c r="E2103" s="143" t="s">
        <v>763</v>
      </c>
      <c r="F2103" s="143">
        <v>7683</v>
      </c>
      <c r="G2103" s="139" t="s">
        <v>92</v>
      </c>
      <c r="H2103" s="139" t="s">
        <v>1057</v>
      </c>
      <c r="I2103" s="142" t="s">
        <v>74</v>
      </c>
      <c r="J2103" s="203" t="str">
        <f>+_xlfn.XLOOKUP(Tabla1[[#This Row],[COD. COLABORADOR]],'[1]Reg_PJ_IP (Bruto)'!$A:$A,'[1]Reg_PJ_IP (Bruto)'!$BL:$BL)</f>
        <v>ACREDITADA</v>
      </c>
    </row>
    <row r="2104" spans="1:10" x14ac:dyDescent="0.3">
      <c r="A2104" s="125" t="s">
        <v>54</v>
      </c>
      <c r="B2104" s="124">
        <v>44774</v>
      </c>
      <c r="C2104" s="139" t="s">
        <v>66</v>
      </c>
      <c r="D2104" s="139">
        <v>1051248</v>
      </c>
      <c r="E2104" s="143" t="s">
        <v>764</v>
      </c>
      <c r="F2104" s="143">
        <v>6915</v>
      </c>
      <c r="G2104" s="139" t="s">
        <v>96</v>
      </c>
      <c r="H2104" s="139" t="s">
        <v>1052</v>
      </c>
      <c r="I2104" s="142" t="s">
        <v>74</v>
      </c>
      <c r="J2104" s="203" t="str">
        <f>+_xlfn.XLOOKUP(Tabla1[[#This Row],[COD. COLABORADOR]],'[1]Reg_PJ_IP (Bruto)'!$A:$A,'[1]Reg_PJ_IP (Bruto)'!$BL:$BL)</f>
        <v>ACREDITADA</v>
      </c>
    </row>
    <row r="2105" spans="1:10" x14ac:dyDescent="0.3">
      <c r="A2105" s="125" t="s">
        <v>54</v>
      </c>
      <c r="B2105" s="124">
        <v>44774</v>
      </c>
      <c r="C2105" s="139" t="s">
        <v>66</v>
      </c>
      <c r="D2105" s="139">
        <v>1051196</v>
      </c>
      <c r="E2105" s="143" t="s">
        <v>742</v>
      </c>
      <c r="F2105" s="143">
        <v>4550</v>
      </c>
      <c r="G2105" s="139" t="s">
        <v>168</v>
      </c>
      <c r="H2105" s="139" t="s">
        <v>1046</v>
      </c>
      <c r="I2105" s="142" t="s">
        <v>74</v>
      </c>
      <c r="J2105" s="203" t="str">
        <f>+_xlfn.XLOOKUP(Tabla1[[#This Row],[COD. COLABORADOR]],'[1]Reg_PJ_IP (Bruto)'!$A:$A,'[1]Reg_PJ_IP (Bruto)'!$BL:$BL)</f>
        <v>ACREDITADA</v>
      </c>
    </row>
    <row r="2106" spans="1:10" x14ac:dyDescent="0.3">
      <c r="A2106" s="125" t="s">
        <v>54</v>
      </c>
      <c r="B2106" s="124">
        <v>44774</v>
      </c>
      <c r="C2106" s="139" t="s">
        <v>66</v>
      </c>
      <c r="D2106" s="139">
        <v>1051226</v>
      </c>
      <c r="E2106" s="143" t="s">
        <v>760</v>
      </c>
      <c r="F2106" s="143">
        <v>6915</v>
      </c>
      <c r="G2106" s="139" t="s">
        <v>96</v>
      </c>
      <c r="H2106" s="139" t="s">
        <v>1052</v>
      </c>
      <c r="I2106" s="142" t="s">
        <v>74</v>
      </c>
      <c r="J2106" s="203" t="str">
        <f>+_xlfn.XLOOKUP(Tabla1[[#This Row],[COD. COLABORADOR]],'[1]Reg_PJ_IP (Bruto)'!$A:$A,'[1]Reg_PJ_IP (Bruto)'!$BL:$BL)</f>
        <v>ACREDITADA</v>
      </c>
    </row>
    <row r="2107" spans="1:10" x14ac:dyDescent="0.3">
      <c r="A2107" s="125" t="s">
        <v>54</v>
      </c>
      <c r="B2107" s="124">
        <v>44774</v>
      </c>
      <c r="C2107" s="139" t="s">
        <v>66</v>
      </c>
      <c r="D2107" s="139">
        <v>1050587</v>
      </c>
      <c r="E2107" s="143" t="s">
        <v>699</v>
      </c>
      <c r="F2107" s="143">
        <v>4550</v>
      </c>
      <c r="G2107" s="139" t="s">
        <v>168</v>
      </c>
      <c r="H2107" s="139" t="s">
        <v>1067</v>
      </c>
      <c r="I2107" s="142" t="s">
        <v>74</v>
      </c>
      <c r="J2107" s="203" t="str">
        <f>+_xlfn.XLOOKUP(Tabla1[[#This Row],[COD. COLABORADOR]],'[1]Reg_PJ_IP (Bruto)'!$A:$A,'[1]Reg_PJ_IP (Bruto)'!$BL:$BL)</f>
        <v>ACREDITADA</v>
      </c>
    </row>
    <row r="2108" spans="1:10" x14ac:dyDescent="0.3">
      <c r="A2108" s="125" t="s">
        <v>54</v>
      </c>
      <c r="B2108" s="124">
        <v>44774</v>
      </c>
      <c r="C2108" s="139" t="s">
        <v>66</v>
      </c>
      <c r="D2108" s="139">
        <v>1051379</v>
      </c>
      <c r="E2108" s="143" t="s">
        <v>597</v>
      </c>
      <c r="F2108" s="143">
        <v>4250</v>
      </c>
      <c r="G2108" s="140" t="s">
        <v>100</v>
      </c>
      <c r="H2108" s="139" t="s">
        <v>1044</v>
      </c>
      <c r="I2108" s="142" t="s">
        <v>75</v>
      </c>
      <c r="J2108" s="203" t="str">
        <f>+_xlfn.XLOOKUP(Tabla1[[#This Row],[COD. COLABORADOR]],'[1]Reg_PJ_IP (Bruto)'!$A:$A,'[1]Reg_PJ_IP (Bruto)'!$BL:$BL)</f>
        <v>ACREDITADA</v>
      </c>
    </row>
    <row r="2109" spans="1:10" x14ac:dyDescent="0.3">
      <c r="A2109" s="125" t="s">
        <v>54</v>
      </c>
      <c r="B2109" s="124">
        <v>44805</v>
      </c>
      <c r="C2109" s="139" t="s">
        <v>66</v>
      </c>
      <c r="D2109" s="140">
        <v>1051262</v>
      </c>
      <c r="E2109" s="141" t="s">
        <v>1573</v>
      </c>
      <c r="F2109" s="141">
        <v>6950</v>
      </c>
      <c r="G2109" s="140" t="s">
        <v>1566</v>
      </c>
      <c r="H2109" s="139" t="s">
        <v>1047</v>
      </c>
      <c r="I2109" s="142" t="s">
        <v>74</v>
      </c>
      <c r="J2109" s="203" t="str">
        <f>+_xlfn.XLOOKUP(Tabla1[[#This Row],[COD. COLABORADOR]],'[1]Reg_PJ_IP (Bruto)'!$A:$A,'[1]Reg_PJ_IP (Bruto)'!$BL:$BL)</f>
        <v>ACREDITADA</v>
      </c>
    </row>
    <row r="2110" spans="1:10" x14ac:dyDescent="0.3">
      <c r="A2110" s="125" t="s">
        <v>54</v>
      </c>
      <c r="B2110" s="124">
        <v>44805</v>
      </c>
      <c r="C2110" s="139" t="s">
        <v>66</v>
      </c>
      <c r="D2110" s="140">
        <v>1051267</v>
      </c>
      <c r="E2110" s="141" t="s">
        <v>617</v>
      </c>
      <c r="F2110" s="141">
        <v>1750</v>
      </c>
      <c r="G2110" s="140" t="s">
        <v>162</v>
      </c>
      <c r="H2110" s="139" t="s">
        <v>1047</v>
      </c>
      <c r="I2110" s="142" t="s">
        <v>74</v>
      </c>
      <c r="J2110" s="203" t="str">
        <f>+_xlfn.XLOOKUP(Tabla1[[#This Row],[COD. COLABORADOR]],'[1]Reg_PJ_IP (Bruto)'!$A:$A,'[1]Reg_PJ_IP (Bruto)'!$BL:$BL)</f>
        <v>ACREDITADA</v>
      </c>
    </row>
    <row r="2111" spans="1:10" x14ac:dyDescent="0.3">
      <c r="A2111" s="125" t="s">
        <v>54</v>
      </c>
      <c r="B2111" s="124">
        <v>44805</v>
      </c>
      <c r="C2111" s="139" t="s">
        <v>66</v>
      </c>
      <c r="D2111" s="140">
        <v>1051367</v>
      </c>
      <c r="E2111" s="141" t="s">
        <v>614</v>
      </c>
      <c r="F2111" s="141">
        <v>6430</v>
      </c>
      <c r="G2111" s="140" t="s">
        <v>94</v>
      </c>
      <c r="H2111" s="139" t="s">
        <v>1046</v>
      </c>
      <c r="I2111" s="142" t="s">
        <v>74</v>
      </c>
      <c r="J2111" s="203" t="str">
        <f>+_xlfn.XLOOKUP(Tabla1[[#This Row],[COD. COLABORADOR]],'[1]Reg_PJ_IP (Bruto)'!$A:$A,'[1]Reg_PJ_IP (Bruto)'!$BL:$BL)</f>
        <v>ACREDITADA</v>
      </c>
    </row>
    <row r="2112" spans="1:10" x14ac:dyDescent="0.3">
      <c r="A2112" s="125" t="s">
        <v>54</v>
      </c>
      <c r="B2112" s="124">
        <v>44805</v>
      </c>
      <c r="C2112" s="139" t="s">
        <v>66</v>
      </c>
      <c r="D2112" s="140">
        <v>1051039</v>
      </c>
      <c r="E2112" s="141" t="s">
        <v>93</v>
      </c>
      <c r="F2112" s="141">
        <v>6430</v>
      </c>
      <c r="G2112" s="140" t="s">
        <v>94</v>
      </c>
      <c r="H2112" s="139" t="s">
        <v>1046</v>
      </c>
      <c r="I2112" s="142" t="s">
        <v>74</v>
      </c>
      <c r="J2112" s="203" t="str">
        <f>+_xlfn.XLOOKUP(Tabla1[[#This Row],[COD. COLABORADOR]],'[1]Reg_PJ_IP (Bruto)'!$A:$A,'[1]Reg_PJ_IP (Bruto)'!$BL:$BL)</f>
        <v>ACREDITADA</v>
      </c>
    </row>
    <row r="2113" spans="1:10" x14ac:dyDescent="0.3">
      <c r="A2113" s="125" t="s">
        <v>54</v>
      </c>
      <c r="B2113" s="124">
        <v>44805</v>
      </c>
      <c r="C2113" s="139" t="s">
        <v>66</v>
      </c>
      <c r="D2113" s="140">
        <v>1051354</v>
      </c>
      <c r="E2113" s="143" t="s">
        <v>598</v>
      </c>
      <c r="F2113" s="141">
        <v>7740</v>
      </c>
      <c r="G2113" s="140" t="s">
        <v>1568</v>
      </c>
      <c r="H2113" s="139" t="s">
        <v>1044</v>
      </c>
      <c r="I2113" s="142" t="s">
        <v>74</v>
      </c>
      <c r="J2113" s="203" t="str">
        <f>+_xlfn.XLOOKUP(Tabla1[[#This Row],[COD. COLABORADOR]],'[1]Reg_PJ_IP (Bruto)'!$A:$A,'[1]Reg_PJ_IP (Bruto)'!$BL:$BL)</f>
        <v>ACREDITADA</v>
      </c>
    </row>
    <row r="2114" spans="1:10" x14ac:dyDescent="0.3">
      <c r="A2114" s="125" t="s">
        <v>54</v>
      </c>
      <c r="B2114" s="124">
        <v>44805</v>
      </c>
      <c r="C2114" s="139" t="s">
        <v>66</v>
      </c>
      <c r="D2114" s="140">
        <v>1051041</v>
      </c>
      <c r="E2114" s="143" t="s">
        <v>97</v>
      </c>
      <c r="F2114" s="141">
        <v>6430</v>
      </c>
      <c r="G2114" s="140" t="s">
        <v>94</v>
      </c>
      <c r="H2114" s="139" t="s">
        <v>1046</v>
      </c>
      <c r="I2114" s="142" t="s">
        <v>74</v>
      </c>
      <c r="J2114" s="203" t="str">
        <f>+_xlfn.XLOOKUP(Tabla1[[#This Row],[COD. COLABORADOR]],'[1]Reg_PJ_IP (Bruto)'!$A:$A,'[1]Reg_PJ_IP (Bruto)'!$BL:$BL)</f>
        <v>ACREDITADA</v>
      </c>
    </row>
    <row r="2115" spans="1:10" x14ac:dyDescent="0.3">
      <c r="A2115" s="125" t="s">
        <v>54</v>
      </c>
      <c r="B2115" s="124">
        <v>44805</v>
      </c>
      <c r="C2115" s="139" t="s">
        <v>66</v>
      </c>
      <c r="D2115" s="140">
        <v>1050549</v>
      </c>
      <c r="E2115" s="143" t="s">
        <v>1569</v>
      </c>
      <c r="F2115" s="141">
        <v>7160</v>
      </c>
      <c r="G2115" s="140" t="s">
        <v>1424</v>
      </c>
      <c r="H2115" s="139" t="s">
        <v>1062</v>
      </c>
      <c r="I2115" s="142" t="s">
        <v>74</v>
      </c>
      <c r="J2115" s="203" t="str">
        <f>+_xlfn.XLOOKUP(Tabla1[[#This Row],[COD. COLABORADOR]],'[1]Reg_PJ_IP (Bruto)'!$A:$A,'[1]Reg_PJ_IP (Bruto)'!$BL:$BL)</f>
        <v>ACREDITADA</v>
      </c>
    </row>
    <row r="2116" spans="1:10" x14ac:dyDescent="0.3">
      <c r="A2116" s="125" t="s">
        <v>54</v>
      </c>
      <c r="B2116" s="124">
        <v>44805</v>
      </c>
      <c r="C2116" s="139" t="s">
        <v>66</v>
      </c>
      <c r="D2116" s="140">
        <v>1051371</v>
      </c>
      <c r="E2116" s="143" t="s">
        <v>1570</v>
      </c>
      <c r="F2116" s="141">
        <v>7572</v>
      </c>
      <c r="G2116" s="140" t="s">
        <v>1571</v>
      </c>
      <c r="H2116" s="139" t="s">
        <v>1048</v>
      </c>
      <c r="I2116" s="142" t="s">
        <v>74</v>
      </c>
      <c r="J2116" s="203" t="str">
        <f>+_xlfn.XLOOKUP(Tabla1[[#This Row],[COD. COLABORADOR]],'[1]Reg_PJ_IP (Bruto)'!$A:$A,'[1]Reg_PJ_IP (Bruto)'!$BL:$BL)</f>
        <v>ACREDITADA</v>
      </c>
    </row>
    <row r="2117" spans="1:10" x14ac:dyDescent="0.3">
      <c r="A2117" s="125" t="s">
        <v>54</v>
      </c>
      <c r="B2117" s="124">
        <v>44805</v>
      </c>
      <c r="C2117" s="139" t="s">
        <v>66</v>
      </c>
      <c r="D2117" s="140">
        <v>1051224</v>
      </c>
      <c r="E2117" s="143" t="s">
        <v>766</v>
      </c>
      <c r="F2117" s="141">
        <v>6915</v>
      </c>
      <c r="G2117" s="140" t="s">
        <v>96</v>
      </c>
      <c r="H2117" s="139" t="s">
        <v>1045</v>
      </c>
      <c r="I2117" s="142" t="s">
        <v>74</v>
      </c>
      <c r="J2117" s="203" t="str">
        <f>+_xlfn.XLOOKUP(Tabla1[[#This Row],[COD. COLABORADOR]],'[1]Reg_PJ_IP (Bruto)'!$A:$A,'[1]Reg_PJ_IP (Bruto)'!$BL:$BL)</f>
        <v>ACREDITADA</v>
      </c>
    </row>
    <row r="2118" spans="1:10" x14ac:dyDescent="0.3">
      <c r="A2118" s="125" t="s">
        <v>54</v>
      </c>
      <c r="B2118" s="124">
        <v>44805</v>
      </c>
      <c r="C2118" s="139" t="s">
        <v>66</v>
      </c>
      <c r="D2118" s="140">
        <v>1051216</v>
      </c>
      <c r="E2118" s="143" t="s">
        <v>1572</v>
      </c>
      <c r="F2118" s="141">
        <v>7036</v>
      </c>
      <c r="G2118" s="140" t="s">
        <v>1427</v>
      </c>
      <c r="H2118" s="139" t="s">
        <v>1046</v>
      </c>
      <c r="I2118" s="142" t="s">
        <v>74</v>
      </c>
      <c r="J2118" s="203" t="str">
        <f>+_xlfn.XLOOKUP(Tabla1[[#This Row],[COD. COLABORADOR]],'[1]Reg_PJ_IP (Bruto)'!$A:$A,'[1]Reg_PJ_IP (Bruto)'!$BL:$BL)</f>
        <v>ACREDITADA</v>
      </c>
    </row>
    <row r="2119" spans="1:10" x14ac:dyDescent="0.3">
      <c r="A2119" s="125" t="s">
        <v>54</v>
      </c>
      <c r="B2119" s="124">
        <v>44805</v>
      </c>
      <c r="C2119" s="139" t="s">
        <v>66</v>
      </c>
      <c r="D2119" s="140">
        <v>1051242</v>
      </c>
      <c r="E2119" s="143" t="s">
        <v>599</v>
      </c>
      <c r="F2119" s="141">
        <v>7683</v>
      </c>
      <c r="G2119" s="140" t="s">
        <v>92</v>
      </c>
      <c r="H2119" s="139" t="s">
        <v>1057</v>
      </c>
      <c r="I2119" s="142" t="s">
        <v>75</v>
      </c>
      <c r="J2119" s="203" t="str">
        <f>+_xlfn.XLOOKUP(Tabla1[[#This Row],[COD. COLABORADOR]],'[1]Reg_PJ_IP (Bruto)'!$A:$A,'[1]Reg_PJ_IP (Bruto)'!$BL:$BL)</f>
        <v>ACREDITADA</v>
      </c>
    </row>
    <row r="2120" spans="1:10" x14ac:dyDescent="0.3">
      <c r="A2120" s="125" t="s">
        <v>54</v>
      </c>
      <c r="B2120" s="124">
        <v>44805</v>
      </c>
      <c r="C2120" s="139" t="s">
        <v>66</v>
      </c>
      <c r="D2120" s="140">
        <v>1051330</v>
      </c>
      <c r="E2120" s="143" t="s">
        <v>601</v>
      </c>
      <c r="F2120" s="141">
        <v>6975</v>
      </c>
      <c r="G2120" s="140" t="s">
        <v>1331</v>
      </c>
      <c r="H2120" s="139" t="s">
        <v>1045</v>
      </c>
      <c r="I2120" s="142" t="s">
        <v>75</v>
      </c>
      <c r="J2120" s="203" t="str">
        <f>+_xlfn.XLOOKUP(Tabla1[[#This Row],[COD. COLABORADOR]],'[1]Reg_PJ_IP (Bruto)'!$A:$A,'[1]Reg_PJ_IP (Bruto)'!$BL:$BL)</f>
        <v>ACREDITADA</v>
      </c>
    </row>
    <row r="2121" spans="1:10" x14ac:dyDescent="0.3">
      <c r="A2121" s="125" t="s">
        <v>54</v>
      </c>
      <c r="B2121" s="124">
        <v>44805</v>
      </c>
      <c r="C2121" s="139" t="s">
        <v>66</v>
      </c>
      <c r="D2121" s="140">
        <v>1050966</v>
      </c>
      <c r="E2121" s="143" t="s">
        <v>600</v>
      </c>
      <c r="F2121" s="141">
        <v>6900</v>
      </c>
      <c r="G2121" s="140" t="s">
        <v>1328</v>
      </c>
      <c r="H2121" s="139" t="s">
        <v>1045</v>
      </c>
      <c r="I2121" s="142" t="s">
        <v>75</v>
      </c>
      <c r="J2121" s="203" t="str">
        <f>+_xlfn.XLOOKUP(Tabla1[[#This Row],[COD. COLABORADOR]],'[1]Reg_PJ_IP (Bruto)'!$A:$A,'[1]Reg_PJ_IP (Bruto)'!$BL:$BL)</f>
        <v>ACREDITADA</v>
      </c>
    </row>
    <row r="2122" spans="1:10" x14ac:dyDescent="0.3">
      <c r="A2122" s="125" t="s">
        <v>54</v>
      </c>
      <c r="B2122" s="124">
        <v>44835</v>
      </c>
      <c r="C2122" s="139" t="s">
        <v>66</v>
      </c>
      <c r="D2122" s="140">
        <v>1050594</v>
      </c>
      <c r="E2122" s="141" t="s">
        <v>681</v>
      </c>
      <c r="F2122" s="141">
        <v>6969</v>
      </c>
      <c r="G2122" s="140" t="s">
        <v>682</v>
      </c>
      <c r="H2122" s="139" t="s">
        <v>1067</v>
      </c>
      <c r="I2122" s="142" t="s">
        <v>74</v>
      </c>
      <c r="J2122" s="203" t="str">
        <f>+_xlfn.XLOOKUP(Tabla1[[#This Row],[COD. COLABORADOR]],'[1]Reg_PJ_IP (Bruto)'!$A:$A,'[1]Reg_PJ_IP (Bruto)'!$BL:$BL)</f>
        <v>ACREDITADA</v>
      </c>
    </row>
    <row r="2123" spans="1:10" x14ac:dyDescent="0.3">
      <c r="A2123" s="125" t="s">
        <v>54</v>
      </c>
      <c r="B2123" s="124">
        <v>44835</v>
      </c>
      <c r="C2123" s="139" t="s">
        <v>66</v>
      </c>
      <c r="D2123" s="140">
        <v>1051363</v>
      </c>
      <c r="E2123" s="143" t="s">
        <v>745</v>
      </c>
      <c r="F2123" s="141">
        <v>4550</v>
      </c>
      <c r="G2123" s="140" t="s">
        <v>168</v>
      </c>
      <c r="H2123" s="139" t="s">
        <v>1046</v>
      </c>
      <c r="I2123" s="142" t="s">
        <v>74</v>
      </c>
      <c r="J2123" s="203" t="str">
        <f>+_xlfn.XLOOKUP(Tabla1[[#This Row],[COD. COLABORADOR]],'[1]Reg_PJ_IP (Bruto)'!$A:$A,'[1]Reg_PJ_IP (Bruto)'!$BL:$BL)</f>
        <v>ACREDITADA</v>
      </c>
    </row>
    <row r="2124" spans="1:10" x14ac:dyDescent="0.3">
      <c r="A2124" s="125" t="s">
        <v>54</v>
      </c>
      <c r="B2124" s="124">
        <v>44835</v>
      </c>
      <c r="C2124" s="139" t="s">
        <v>68</v>
      </c>
      <c r="D2124" s="140">
        <v>1051244</v>
      </c>
      <c r="E2124" s="143" t="s">
        <v>738</v>
      </c>
      <c r="F2124" s="141">
        <v>7369</v>
      </c>
      <c r="G2124" s="140" t="s">
        <v>1284</v>
      </c>
      <c r="H2124" s="139" t="s">
        <v>1045</v>
      </c>
      <c r="I2124" s="142" t="s">
        <v>74</v>
      </c>
      <c r="J2124" s="203" t="str">
        <f>+_xlfn.XLOOKUP(Tabla1[[#This Row],[COD. COLABORADOR]],'[1]Reg_PJ_IP (Bruto)'!$A:$A,'[1]Reg_PJ_IP (Bruto)'!$BL:$BL)</f>
        <v>ACREDITADA</v>
      </c>
    </row>
    <row r="2125" spans="1:10" x14ac:dyDescent="0.3">
      <c r="A2125" s="125" t="s">
        <v>54</v>
      </c>
      <c r="B2125" s="124">
        <v>44835</v>
      </c>
      <c r="C2125" s="139" t="s">
        <v>66</v>
      </c>
      <c r="D2125" s="140">
        <v>1051063</v>
      </c>
      <c r="E2125" s="141" t="s">
        <v>769</v>
      </c>
      <c r="F2125" s="141">
        <v>7027</v>
      </c>
      <c r="G2125" s="140" t="s">
        <v>364</v>
      </c>
      <c r="H2125" s="139" t="s">
        <v>1051</v>
      </c>
      <c r="I2125" s="142" t="s">
        <v>74</v>
      </c>
      <c r="J2125" s="203" t="str">
        <f>+_xlfn.XLOOKUP(Tabla1[[#This Row],[COD. COLABORADOR]],'[1]Reg_PJ_IP (Bruto)'!$A:$A,'[1]Reg_PJ_IP (Bruto)'!$BL:$BL)</f>
        <v>ACREDITADA</v>
      </c>
    </row>
    <row r="2126" spans="1:10" x14ac:dyDescent="0.3">
      <c r="A2126" s="125" t="s">
        <v>54</v>
      </c>
      <c r="B2126" s="124">
        <v>44835</v>
      </c>
      <c r="C2126" s="139" t="s">
        <v>66</v>
      </c>
      <c r="D2126" s="140">
        <v>1051212</v>
      </c>
      <c r="E2126" s="141" t="s">
        <v>102</v>
      </c>
      <c r="F2126" s="141">
        <v>3650</v>
      </c>
      <c r="G2126" s="140" t="s">
        <v>1574</v>
      </c>
      <c r="H2126" s="139" t="s">
        <v>1046</v>
      </c>
      <c r="I2126" s="142" t="s">
        <v>74</v>
      </c>
      <c r="J2126" s="203" t="str">
        <f>+_xlfn.XLOOKUP(Tabla1[[#This Row],[COD. COLABORADOR]],'[1]Reg_PJ_IP (Bruto)'!$A:$A,'[1]Reg_PJ_IP (Bruto)'!$BL:$BL)</f>
        <v>ACREDITADA</v>
      </c>
    </row>
    <row r="2127" spans="1:10" x14ac:dyDescent="0.3">
      <c r="A2127" s="125" t="s">
        <v>54</v>
      </c>
      <c r="B2127" s="124">
        <v>44835</v>
      </c>
      <c r="C2127" s="139" t="s">
        <v>66</v>
      </c>
      <c r="D2127" s="140">
        <v>1050922</v>
      </c>
      <c r="E2127" s="143" t="s">
        <v>768</v>
      </c>
      <c r="F2127" s="141">
        <v>6900</v>
      </c>
      <c r="G2127" s="140" t="s">
        <v>1328</v>
      </c>
      <c r="H2127" s="139" t="s">
        <v>1045</v>
      </c>
      <c r="I2127" s="142" t="s">
        <v>74</v>
      </c>
      <c r="J2127" s="203" t="str">
        <f>+_xlfn.XLOOKUP(Tabla1[[#This Row],[COD. COLABORADOR]],'[1]Reg_PJ_IP (Bruto)'!$A:$A,'[1]Reg_PJ_IP (Bruto)'!$BL:$BL)</f>
        <v>ACREDITADA</v>
      </c>
    </row>
    <row r="2128" spans="1:10" x14ac:dyDescent="0.3">
      <c r="A2128" s="125" t="s">
        <v>54</v>
      </c>
      <c r="B2128" s="124">
        <v>44835</v>
      </c>
      <c r="C2128" s="139" t="s">
        <v>66</v>
      </c>
      <c r="D2128" s="140">
        <v>1050938</v>
      </c>
      <c r="E2128" s="141" t="s">
        <v>767</v>
      </c>
      <c r="F2128" s="141">
        <v>4450</v>
      </c>
      <c r="G2128" s="140" t="s">
        <v>297</v>
      </c>
      <c r="H2128" s="139" t="s">
        <v>1045</v>
      </c>
      <c r="I2128" s="142" t="s">
        <v>74</v>
      </c>
      <c r="J2128" s="203" t="str">
        <f>+_xlfn.XLOOKUP(Tabla1[[#This Row],[COD. COLABORADOR]],'[1]Reg_PJ_IP (Bruto)'!$A:$A,'[1]Reg_PJ_IP (Bruto)'!$BL:$BL)</f>
        <v>ACREDITADA</v>
      </c>
    </row>
    <row r="2129" spans="1:10" x14ac:dyDescent="0.3">
      <c r="A2129" s="123" t="s">
        <v>54</v>
      </c>
      <c r="B2129" s="124">
        <v>44835</v>
      </c>
      <c r="C2129" s="139" t="s">
        <v>66</v>
      </c>
      <c r="D2129" s="140">
        <v>1051085</v>
      </c>
      <c r="E2129" s="141" t="s">
        <v>603</v>
      </c>
      <c r="F2129" s="141">
        <v>6871</v>
      </c>
      <c r="G2129" s="140" t="s">
        <v>1332</v>
      </c>
      <c r="H2129" s="139" t="s">
        <v>1055</v>
      </c>
      <c r="I2129" s="142" t="s">
        <v>75</v>
      </c>
      <c r="J2129" s="203" t="str">
        <f>+_xlfn.XLOOKUP(Tabla1[[#This Row],[COD. COLABORADOR]],'[1]Reg_PJ_IP (Bruto)'!$A:$A,'[1]Reg_PJ_IP (Bruto)'!$BL:$BL)</f>
        <v>ACREDITADA</v>
      </c>
    </row>
    <row r="2130" spans="1:10" x14ac:dyDescent="0.3">
      <c r="A2130" s="123" t="s">
        <v>54</v>
      </c>
      <c r="B2130" s="124">
        <v>44835</v>
      </c>
      <c r="C2130" s="139" t="s">
        <v>66</v>
      </c>
      <c r="D2130" s="140">
        <v>1051304</v>
      </c>
      <c r="E2130" s="141" t="s">
        <v>602</v>
      </c>
      <c r="F2130" s="141">
        <v>7027</v>
      </c>
      <c r="G2130" s="140" t="s">
        <v>364</v>
      </c>
      <c r="H2130" s="139" t="s">
        <v>1051</v>
      </c>
      <c r="I2130" s="142" t="s">
        <v>75</v>
      </c>
      <c r="J2130" s="203" t="str">
        <f>+_xlfn.XLOOKUP(Tabla1[[#This Row],[COD. COLABORADOR]],'[1]Reg_PJ_IP (Bruto)'!$A:$A,'[1]Reg_PJ_IP (Bruto)'!$BL:$BL)</f>
        <v>ACREDITADA</v>
      </c>
    </row>
    <row r="2131" spans="1:10" x14ac:dyDescent="0.3">
      <c r="A2131" s="123" t="s">
        <v>54</v>
      </c>
      <c r="B2131" s="124">
        <v>44866</v>
      </c>
      <c r="C2131" s="139" t="s">
        <v>66</v>
      </c>
      <c r="D2131" s="140">
        <v>1051300</v>
      </c>
      <c r="E2131" s="141" t="s">
        <v>753</v>
      </c>
      <c r="F2131" s="141">
        <v>6866</v>
      </c>
      <c r="G2131" s="140" t="s">
        <v>1209</v>
      </c>
      <c r="H2131" s="139" t="s">
        <v>1054</v>
      </c>
      <c r="I2131" s="142" t="s">
        <v>74</v>
      </c>
      <c r="J2131" s="203" t="str">
        <f>+_xlfn.XLOOKUP(Tabla1[[#This Row],[COD. COLABORADOR]],'[1]Reg_PJ_IP (Bruto)'!$A:$A,'[1]Reg_PJ_IP (Bruto)'!$BL:$BL)</f>
        <v>ACREDITADA</v>
      </c>
    </row>
    <row r="2132" spans="1:10" x14ac:dyDescent="0.3">
      <c r="A2132" s="125" t="s">
        <v>54</v>
      </c>
      <c r="B2132" s="124">
        <v>44866</v>
      </c>
      <c r="C2132" s="139" t="s">
        <v>66</v>
      </c>
      <c r="D2132" s="140">
        <v>1050953</v>
      </c>
      <c r="E2132" s="141" t="s">
        <v>749</v>
      </c>
      <c r="F2132" s="141">
        <v>6470</v>
      </c>
      <c r="G2132" s="140" t="s">
        <v>1174</v>
      </c>
      <c r="H2132" s="139" t="s">
        <v>1056</v>
      </c>
      <c r="I2132" s="142" t="s">
        <v>74</v>
      </c>
      <c r="J2132" s="203" t="str">
        <f>+_xlfn.XLOOKUP(Tabla1[[#This Row],[COD. COLABORADOR]],'[1]Reg_PJ_IP (Bruto)'!$A:$A,'[1]Reg_PJ_IP (Bruto)'!$BL:$BL)</f>
        <v>ACREDITADA</v>
      </c>
    </row>
    <row r="2133" spans="1:10" x14ac:dyDescent="0.3">
      <c r="A2133" s="123" t="s">
        <v>54</v>
      </c>
      <c r="B2133" s="124">
        <v>44866</v>
      </c>
      <c r="C2133" s="139" t="s">
        <v>66</v>
      </c>
      <c r="D2133" s="140">
        <v>1051278</v>
      </c>
      <c r="E2133" s="141" t="s">
        <v>744</v>
      </c>
      <c r="F2133" s="141">
        <v>6902</v>
      </c>
      <c r="G2133" s="140" t="s">
        <v>1431</v>
      </c>
      <c r="H2133" s="139" t="s">
        <v>1047</v>
      </c>
      <c r="I2133" s="142" t="s">
        <v>74</v>
      </c>
      <c r="J2133" s="203" t="str">
        <f>+_xlfn.XLOOKUP(Tabla1[[#This Row],[COD. COLABORADOR]],'[1]Reg_PJ_IP (Bruto)'!$A:$A,'[1]Reg_PJ_IP (Bruto)'!$BL:$BL)</f>
        <v>ACREDITADA</v>
      </c>
    </row>
    <row r="2134" spans="1:10" x14ac:dyDescent="0.3">
      <c r="A2134" s="123" t="s">
        <v>54</v>
      </c>
      <c r="B2134" s="124">
        <v>44866</v>
      </c>
      <c r="C2134" s="139" t="s">
        <v>66</v>
      </c>
      <c r="D2134" s="140">
        <v>1051366</v>
      </c>
      <c r="E2134" s="141" t="s">
        <v>771</v>
      </c>
      <c r="F2134" s="143">
        <v>6915</v>
      </c>
      <c r="G2134" s="139" t="s">
        <v>96</v>
      </c>
      <c r="H2134" s="139" t="s">
        <v>1045</v>
      </c>
      <c r="I2134" s="142" t="s">
        <v>74</v>
      </c>
      <c r="J2134" s="203" t="str">
        <f>+_xlfn.XLOOKUP(Tabla1[[#This Row],[COD. COLABORADOR]],'[1]Reg_PJ_IP (Bruto)'!$A:$A,'[1]Reg_PJ_IP (Bruto)'!$BL:$BL)</f>
        <v>ACREDITADA</v>
      </c>
    </row>
    <row r="2135" spans="1:10" x14ac:dyDescent="0.3">
      <c r="A2135" s="123" t="s">
        <v>54</v>
      </c>
      <c r="B2135" s="126">
        <v>44866</v>
      </c>
      <c r="C2135" s="139" t="s">
        <v>66</v>
      </c>
      <c r="D2135" s="140">
        <v>1051220</v>
      </c>
      <c r="E2135" s="140" t="s">
        <v>1576</v>
      </c>
      <c r="F2135" s="140">
        <v>7379</v>
      </c>
      <c r="G2135" s="140" t="s">
        <v>132</v>
      </c>
      <c r="H2135" s="139" t="s">
        <v>1046</v>
      </c>
      <c r="I2135" s="142" t="s">
        <v>74</v>
      </c>
      <c r="J2135" s="203" t="str">
        <f>+_xlfn.XLOOKUP(Tabla1[[#This Row],[COD. COLABORADOR]],'[1]Reg_PJ_IP (Bruto)'!$A:$A,'[1]Reg_PJ_IP (Bruto)'!$BL:$BL)</f>
        <v>ACREDITADA</v>
      </c>
    </row>
    <row r="2136" spans="1:10" x14ac:dyDescent="0.3">
      <c r="A2136" s="123" t="s">
        <v>54</v>
      </c>
      <c r="B2136" s="126">
        <v>44866</v>
      </c>
      <c r="C2136" s="139" t="s">
        <v>67</v>
      </c>
      <c r="D2136" s="140">
        <v>1051199</v>
      </c>
      <c r="E2136" s="140" t="s">
        <v>754</v>
      </c>
      <c r="F2136" s="141">
        <v>5950</v>
      </c>
      <c r="G2136" s="141" t="s">
        <v>129</v>
      </c>
      <c r="H2136" s="139" t="s">
        <v>1046</v>
      </c>
      <c r="I2136" s="142" t="s">
        <v>74</v>
      </c>
      <c r="J2136" s="203" t="str">
        <f>+_xlfn.XLOOKUP(Tabla1[[#This Row],[COD. COLABORADOR]],'[1]Reg_PJ_IP (Bruto)'!$A:$A,'[1]Reg_PJ_IP (Bruto)'!$BL:$BL)</f>
        <v>ACREDITADA</v>
      </c>
    </row>
    <row r="2137" spans="1:10" x14ac:dyDescent="0.3">
      <c r="A2137" s="123" t="s">
        <v>54</v>
      </c>
      <c r="B2137" s="124">
        <v>44866</v>
      </c>
      <c r="C2137" s="139" t="s">
        <v>66</v>
      </c>
      <c r="D2137" s="140">
        <v>1051269</v>
      </c>
      <c r="E2137" s="141" t="s">
        <v>624</v>
      </c>
      <c r="F2137" s="141">
        <v>6902</v>
      </c>
      <c r="G2137" s="140" t="s">
        <v>1431</v>
      </c>
      <c r="H2137" s="139" t="s">
        <v>1047</v>
      </c>
      <c r="I2137" s="142" t="s">
        <v>74</v>
      </c>
      <c r="J2137" s="203" t="str">
        <f>+_xlfn.XLOOKUP(Tabla1[[#This Row],[COD. COLABORADOR]],'[1]Reg_PJ_IP (Bruto)'!$A:$A,'[1]Reg_PJ_IP (Bruto)'!$BL:$BL)</f>
        <v>ACREDITADA</v>
      </c>
    </row>
    <row r="2138" spans="1:10" x14ac:dyDescent="0.3">
      <c r="A2138" s="123" t="s">
        <v>54</v>
      </c>
      <c r="B2138" s="124">
        <v>44866</v>
      </c>
      <c r="C2138" s="139" t="s">
        <v>66</v>
      </c>
      <c r="D2138" s="140">
        <v>1050914</v>
      </c>
      <c r="E2138" s="141" t="s">
        <v>770</v>
      </c>
      <c r="F2138" s="141">
        <v>7498</v>
      </c>
      <c r="G2138" s="140" t="s">
        <v>1330</v>
      </c>
      <c r="H2138" s="139" t="s">
        <v>1045</v>
      </c>
      <c r="I2138" s="142" t="s">
        <v>74</v>
      </c>
      <c r="J2138" s="203" t="str">
        <f>+_xlfn.XLOOKUP(Tabla1[[#This Row],[COD. COLABORADOR]],'[1]Reg_PJ_IP (Bruto)'!$A:$A,'[1]Reg_PJ_IP (Bruto)'!$BL:$BL)</f>
        <v>ACREDITADA</v>
      </c>
    </row>
    <row r="2139" spans="1:10" x14ac:dyDescent="0.3">
      <c r="A2139" s="123" t="s">
        <v>54</v>
      </c>
      <c r="B2139" s="124">
        <v>44866</v>
      </c>
      <c r="C2139" s="139" t="s">
        <v>66</v>
      </c>
      <c r="D2139" s="140">
        <v>1051261</v>
      </c>
      <c r="E2139" s="141" t="s">
        <v>755</v>
      </c>
      <c r="F2139" s="141">
        <v>2150</v>
      </c>
      <c r="G2139" s="140" t="s">
        <v>1171</v>
      </c>
      <c r="H2139" s="139" t="s">
        <v>1055</v>
      </c>
      <c r="I2139" s="142" t="s">
        <v>74</v>
      </c>
      <c r="J2139" s="203" t="str">
        <f>+_xlfn.XLOOKUP(Tabla1[[#This Row],[COD. COLABORADOR]],'[1]Reg_PJ_IP (Bruto)'!$A:$A,'[1]Reg_PJ_IP (Bruto)'!$BL:$BL)</f>
        <v>ACREDITADA</v>
      </c>
    </row>
    <row r="2140" spans="1:10" x14ac:dyDescent="0.3">
      <c r="A2140" s="123" t="s">
        <v>54</v>
      </c>
      <c r="B2140" s="124">
        <v>44866</v>
      </c>
      <c r="C2140" s="139" t="s">
        <v>66</v>
      </c>
      <c r="D2140" s="140">
        <v>1051370</v>
      </c>
      <c r="E2140" s="141" t="s">
        <v>772</v>
      </c>
      <c r="F2140" s="141">
        <v>6900</v>
      </c>
      <c r="G2140" s="140" t="s">
        <v>1328</v>
      </c>
      <c r="H2140" s="139" t="s">
        <v>1045</v>
      </c>
      <c r="I2140" s="142" t="s">
        <v>74</v>
      </c>
      <c r="J2140" s="203" t="str">
        <f>+_xlfn.XLOOKUP(Tabla1[[#This Row],[COD. COLABORADOR]],'[1]Reg_PJ_IP (Bruto)'!$A:$A,'[1]Reg_PJ_IP (Bruto)'!$BL:$BL)</f>
        <v>ACREDITADA</v>
      </c>
    </row>
    <row r="2141" spans="1:10" x14ac:dyDescent="0.3">
      <c r="A2141" s="123" t="s">
        <v>54</v>
      </c>
      <c r="B2141" s="124">
        <v>44866</v>
      </c>
      <c r="C2141" s="139" t="s">
        <v>66</v>
      </c>
      <c r="D2141" s="140">
        <v>1051222</v>
      </c>
      <c r="E2141" s="141" t="s">
        <v>634</v>
      </c>
      <c r="F2141" s="141">
        <v>7379</v>
      </c>
      <c r="G2141" s="140" t="s">
        <v>132</v>
      </c>
      <c r="H2141" s="139" t="s">
        <v>1046</v>
      </c>
      <c r="I2141" s="142" t="s">
        <v>74</v>
      </c>
      <c r="J2141" s="203" t="str">
        <f>+_xlfn.XLOOKUP(Tabla1[[#This Row],[COD. COLABORADOR]],'[1]Reg_PJ_IP (Bruto)'!$A:$A,'[1]Reg_PJ_IP (Bruto)'!$BL:$BL)</f>
        <v>ACREDITADA</v>
      </c>
    </row>
    <row r="2142" spans="1:10" x14ac:dyDescent="0.3">
      <c r="A2142" s="123" t="s">
        <v>54</v>
      </c>
      <c r="B2142" s="126">
        <v>44866</v>
      </c>
      <c r="C2142" s="139" t="s">
        <v>66</v>
      </c>
      <c r="D2142" s="140">
        <v>1050933</v>
      </c>
      <c r="E2142" s="141" t="s">
        <v>615</v>
      </c>
      <c r="F2142" s="140">
        <v>6900</v>
      </c>
      <c r="G2142" s="140" t="s">
        <v>1328</v>
      </c>
      <c r="H2142" s="139" t="s">
        <v>1045</v>
      </c>
      <c r="I2142" s="142" t="s">
        <v>74</v>
      </c>
      <c r="J2142" s="203" t="str">
        <f>+_xlfn.XLOOKUP(Tabla1[[#This Row],[COD. COLABORADOR]],'[1]Reg_PJ_IP (Bruto)'!$A:$A,'[1]Reg_PJ_IP (Bruto)'!$BL:$BL)</f>
        <v>ACREDITADA</v>
      </c>
    </row>
    <row r="2143" spans="1:10" x14ac:dyDescent="0.3">
      <c r="A2143" s="123" t="s">
        <v>54</v>
      </c>
      <c r="B2143" s="132">
        <v>44866</v>
      </c>
      <c r="C2143" s="139" t="s">
        <v>67</v>
      </c>
      <c r="D2143" s="140">
        <v>1051220</v>
      </c>
      <c r="E2143" s="140" t="s">
        <v>1576</v>
      </c>
      <c r="F2143" s="140">
        <v>7379</v>
      </c>
      <c r="G2143" s="140" t="s">
        <v>132</v>
      </c>
      <c r="H2143" s="140" t="s">
        <v>1046</v>
      </c>
      <c r="I2143" s="142" t="s">
        <v>74</v>
      </c>
      <c r="J2143" s="203" t="str">
        <f>+_xlfn.XLOOKUP(Tabla1[[#This Row],[COD. COLABORADOR]],'[1]Reg_PJ_IP (Bruto)'!$A:$A,'[1]Reg_PJ_IP (Bruto)'!$BL:$BL)</f>
        <v>ACREDITADA</v>
      </c>
    </row>
    <row r="2144" spans="1:10" x14ac:dyDescent="0.3">
      <c r="A2144" s="123" t="s">
        <v>54</v>
      </c>
      <c r="B2144" s="126">
        <v>44866</v>
      </c>
      <c r="C2144" s="139" t="s">
        <v>66</v>
      </c>
      <c r="D2144" s="139">
        <v>1050599</v>
      </c>
      <c r="E2144" s="139" t="s">
        <v>165</v>
      </c>
      <c r="F2144" s="139">
        <v>6100</v>
      </c>
      <c r="G2144" s="139" t="s">
        <v>1061</v>
      </c>
      <c r="H2144" s="139" t="s">
        <v>1046</v>
      </c>
      <c r="I2144" s="142" t="s">
        <v>74</v>
      </c>
      <c r="J2144" s="203" t="str">
        <f>+_xlfn.XLOOKUP(Tabla1[[#This Row],[COD. COLABORADOR]],'[1]Reg_PJ_IP (Bruto)'!$A:$A,'[1]Reg_PJ_IP (Bruto)'!$BL:$BL)</f>
        <v>ACREDITADA</v>
      </c>
    </row>
    <row r="2145" spans="1:10" x14ac:dyDescent="0.3">
      <c r="A2145" s="123" t="s">
        <v>54</v>
      </c>
      <c r="B2145" s="126">
        <v>44866</v>
      </c>
      <c r="C2145" s="139" t="s">
        <v>67</v>
      </c>
      <c r="D2145" s="139">
        <v>1051214</v>
      </c>
      <c r="E2145" s="143" t="s">
        <v>628</v>
      </c>
      <c r="F2145" s="139">
        <v>4250</v>
      </c>
      <c r="G2145" s="139" t="s">
        <v>100</v>
      </c>
      <c r="H2145" s="139" t="s">
        <v>1044</v>
      </c>
      <c r="I2145" s="142" t="s">
        <v>74</v>
      </c>
      <c r="J2145" s="203" t="str">
        <f>+_xlfn.XLOOKUP(Tabla1[[#This Row],[COD. COLABORADOR]],'[1]Reg_PJ_IP (Bruto)'!$A:$A,'[1]Reg_PJ_IP (Bruto)'!$BL:$BL)</f>
        <v>ACREDITADA</v>
      </c>
    </row>
    <row r="2146" spans="1:10" x14ac:dyDescent="0.3">
      <c r="A2146" s="123" t="s">
        <v>54</v>
      </c>
      <c r="B2146" s="126">
        <v>44866</v>
      </c>
      <c r="C2146" s="139" t="s">
        <v>66</v>
      </c>
      <c r="D2146" s="139">
        <v>1051315</v>
      </c>
      <c r="E2146" s="143" t="s">
        <v>1577</v>
      </c>
      <c r="F2146" s="143">
        <v>6950</v>
      </c>
      <c r="G2146" s="143" t="s">
        <v>1566</v>
      </c>
      <c r="H2146" s="139" t="s">
        <v>1047</v>
      </c>
      <c r="I2146" s="142" t="s">
        <v>75</v>
      </c>
      <c r="J2146" s="203" t="str">
        <f>+_xlfn.XLOOKUP(Tabla1[[#This Row],[COD. COLABORADOR]],'[1]Reg_PJ_IP (Bruto)'!$A:$A,'[1]Reg_PJ_IP (Bruto)'!$BL:$BL)</f>
        <v>ACREDITADA</v>
      </c>
    </row>
    <row r="2147" spans="1:10" x14ac:dyDescent="0.3">
      <c r="A2147" s="123" t="s">
        <v>54</v>
      </c>
      <c r="B2147" s="132">
        <v>44866</v>
      </c>
      <c r="C2147" s="139" t="s">
        <v>66</v>
      </c>
      <c r="D2147" s="140">
        <v>1051028</v>
      </c>
      <c r="E2147" s="140" t="s">
        <v>127</v>
      </c>
      <c r="F2147" s="140">
        <v>7331</v>
      </c>
      <c r="G2147" s="140" t="s">
        <v>1325</v>
      </c>
      <c r="H2147" s="139" t="s">
        <v>1047</v>
      </c>
      <c r="I2147" s="142" t="s">
        <v>75</v>
      </c>
      <c r="J2147" s="203" t="str">
        <f>+_xlfn.XLOOKUP(Tabla1[[#This Row],[COD. COLABORADOR]],'[1]Reg_PJ_IP (Bruto)'!$A:$A,'[1]Reg_PJ_IP (Bruto)'!$BL:$BL)</f>
        <v>ACREDITADA</v>
      </c>
    </row>
    <row r="2148" spans="1:10" x14ac:dyDescent="0.3">
      <c r="A2148" s="123" t="s">
        <v>54</v>
      </c>
      <c r="B2148" s="126">
        <v>44866</v>
      </c>
      <c r="C2148" s="139" t="s">
        <v>66</v>
      </c>
      <c r="D2148" s="140">
        <v>1051329</v>
      </c>
      <c r="E2148" s="141" t="s">
        <v>604</v>
      </c>
      <c r="F2148" s="140">
        <v>6975</v>
      </c>
      <c r="G2148" s="140" t="s">
        <v>1331</v>
      </c>
      <c r="H2148" s="139" t="s">
        <v>1045</v>
      </c>
      <c r="I2148" s="142" t="s">
        <v>75</v>
      </c>
      <c r="J2148" s="203" t="str">
        <f>+_xlfn.XLOOKUP(Tabla1[[#This Row],[COD. COLABORADOR]],'[1]Reg_PJ_IP (Bruto)'!$A:$A,'[1]Reg_PJ_IP (Bruto)'!$BL:$BL)</f>
        <v>ACREDITADA</v>
      </c>
    </row>
    <row r="2149" spans="1:10" x14ac:dyDescent="0.3">
      <c r="A2149" s="123" t="s">
        <v>54</v>
      </c>
      <c r="B2149" s="124">
        <v>44896</v>
      </c>
      <c r="C2149" s="139" t="s">
        <v>66</v>
      </c>
      <c r="D2149" s="139">
        <v>1051358</v>
      </c>
      <c r="E2149" s="143" t="s">
        <v>758</v>
      </c>
      <c r="F2149" s="143">
        <v>1750</v>
      </c>
      <c r="G2149" s="139" t="s">
        <v>162</v>
      </c>
      <c r="H2149" s="139" t="s">
        <v>1047</v>
      </c>
      <c r="I2149" s="142" t="s">
        <v>74</v>
      </c>
      <c r="J2149" s="203" t="str">
        <f>+_xlfn.XLOOKUP(Tabla1[[#This Row],[COD. COLABORADOR]],'[1]Reg_PJ_IP (Bruto)'!$A:$A,'[1]Reg_PJ_IP (Bruto)'!$BL:$BL)</f>
        <v>ACREDITADA</v>
      </c>
    </row>
    <row r="2150" spans="1:10" x14ac:dyDescent="0.3">
      <c r="A2150" s="123" t="s">
        <v>54</v>
      </c>
      <c r="B2150" s="124">
        <v>44896</v>
      </c>
      <c r="C2150" s="139" t="s">
        <v>66</v>
      </c>
      <c r="D2150" s="139">
        <v>1051311</v>
      </c>
      <c r="E2150" s="143" t="s">
        <v>773</v>
      </c>
      <c r="F2150" s="143">
        <v>7027</v>
      </c>
      <c r="G2150" s="139" t="s">
        <v>364</v>
      </c>
      <c r="H2150" s="139" t="s">
        <v>1051</v>
      </c>
      <c r="I2150" s="142" t="s">
        <v>74</v>
      </c>
      <c r="J2150" s="203" t="str">
        <f>+_xlfn.XLOOKUP(Tabla1[[#This Row],[COD. COLABORADOR]],'[1]Reg_PJ_IP (Bruto)'!$A:$A,'[1]Reg_PJ_IP (Bruto)'!$BL:$BL)</f>
        <v>ACREDITADA</v>
      </c>
    </row>
    <row r="2151" spans="1:10" x14ac:dyDescent="0.3">
      <c r="A2151" s="123" t="s">
        <v>54</v>
      </c>
      <c r="B2151" s="124">
        <v>44896</v>
      </c>
      <c r="C2151" s="139" t="s">
        <v>66</v>
      </c>
      <c r="D2151" s="139">
        <v>1051377</v>
      </c>
      <c r="E2151" s="143" t="s">
        <v>596</v>
      </c>
      <c r="F2151" s="143">
        <v>4250</v>
      </c>
      <c r="G2151" s="139" t="s">
        <v>100</v>
      </c>
      <c r="H2151" s="139" t="s">
        <v>1044</v>
      </c>
      <c r="I2151" s="142" t="s">
        <v>74</v>
      </c>
      <c r="J2151" s="203" t="str">
        <f>+_xlfn.XLOOKUP(Tabla1[[#This Row],[COD. COLABORADOR]],'[1]Reg_PJ_IP (Bruto)'!$A:$A,'[1]Reg_PJ_IP (Bruto)'!$BL:$BL)</f>
        <v>ACREDITADA</v>
      </c>
    </row>
    <row r="2152" spans="1:10" x14ac:dyDescent="0.3">
      <c r="A2152" s="123" t="s">
        <v>54</v>
      </c>
      <c r="B2152" s="124">
        <v>44896</v>
      </c>
      <c r="C2152" s="139" t="s">
        <v>66</v>
      </c>
      <c r="D2152" s="139">
        <v>1051418</v>
      </c>
      <c r="E2152" s="143" t="s">
        <v>708</v>
      </c>
      <c r="F2152" s="143">
        <v>4550</v>
      </c>
      <c r="G2152" s="139" t="s">
        <v>168</v>
      </c>
      <c r="H2152" s="139" t="s">
        <v>1046</v>
      </c>
      <c r="I2152" s="142" t="s">
        <v>74</v>
      </c>
      <c r="J2152" s="203" t="str">
        <f>+_xlfn.XLOOKUP(Tabla1[[#This Row],[COD. COLABORADOR]],'[1]Reg_PJ_IP (Bruto)'!$A:$A,'[1]Reg_PJ_IP (Bruto)'!$BL:$BL)</f>
        <v>ACREDITADA</v>
      </c>
    </row>
    <row r="2153" spans="1:10" x14ac:dyDescent="0.3">
      <c r="A2153" s="125" t="s">
        <v>54</v>
      </c>
      <c r="B2153" s="124">
        <v>44896</v>
      </c>
      <c r="C2153" s="139" t="s">
        <v>66</v>
      </c>
      <c r="D2153" s="139">
        <v>1051243</v>
      </c>
      <c r="E2153" s="143" t="s">
        <v>757</v>
      </c>
      <c r="F2153" s="143">
        <v>7027</v>
      </c>
      <c r="G2153" s="139" t="s">
        <v>364</v>
      </c>
      <c r="H2153" s="139" t="s">
        <v>1050</v>
      </c>
      <c r="I2153" s="142" t="s">
        <v>74</v>
      </c>
      <c r="J2153" s="203" t="str">
        <f>+_xlfn.XLOOKUP(Tabla1[[#This Row],[COD. COLABORADOR]],'[1]Reg_PJ_IP (Bruto)'!$A:$A,'[1]Reg_PJ_IP (Bruto)'!$BL:$BL)</f>
        <v>ACREDITADA</v>
      </c>
    </row>
    <row r="2154" spans="1:10" x14ac:dyDescent="0.3">
      <c r="A2154" s="125" t="s">
        <v>54</v>
      </c>
      <c r="B2154" s="124">
        <v>44896</v>
      </c>
      <c r="C2154" s="139" t="s">
        <v>66</v>
      </c>
      <c r="D2154" s="139">
        <v>1051406</v>
      </c>
      <c r="E2154" s="143" t="s">
        <v>774</v>
      </c>
      <c r="F2154" s="143">
        <v>4400</v>
      </c>
      <c r="G2154" s="139" t="s">
        <v>1221</v>
      </c>
      <c r="H2154" s="139" t="s">
        <v>1046</v>
      </c>
      <c r="I2154" s="142" t="s">
        <v>74</v>
      </c>
      <c r="J2154" s="203" t="str">
        <f>+_xlfn.XLOOKUP(Tabla1[[#This Row],[COD. COLABORADOR]],'[1]Reg_PJ_IP (Bruto)'!$A:$A,'[1]Reg_PJ_IP (Bruto)'!$BL:$BL)</f>
        <v>ACREDITADA</v>
      </c>
    </row>
    <row r="2155" spans="1:10" x14ac:dyDescent="0.3">
      <c r="A2155" s="123" t="s">
        <v>54</v>
      </c>
      <c r="B2155" s="126">
        <v>44896</v>
      </c>
      <c r="C2155" s="139" t="s">
        <v>66</v>
      </c>
      <c r="D2155" s="139">
        <v>1050995</v>
      </c>
      <c r="E2155" s="139" t="s">
        <v>1578</v>
      </c>
      <c r="F2155" s="139">
        <v>6950</v>
      </c>
      <c r="G2155" s="139" t="s">
        <v>1566</v>
      </c>
      <c r="H2155" s="139" t="s">
        <v>1053</v>
      </c>
      <c r="I2155" s="142" t="s">
        <v>75</v>
      </c>
      <c r="J2155" s="203" t="str">
        <f>+_xlfn.XLOOKUP(Tabla1[[#This Row],[COD. COLABORADOR]],'[1]Reg_PJ_IP (Bruto)'!$A:$A,'[1]Reg_PJ_IP (Bruto)'!$BL:$BL)</f>
        <v>ACREDITADA</v>
      </c>
    </row>
    <row r="2156" spans="1:10" x14ac:dyDescent="0.3">
      <c r="A2156" s="125" t="s">
        <v>54</v>
      </c>
      <c r="B2156" s="124">
        <v>44896</v>
      </c>
      <c r="C2156" s="139" t="s">
        <v>66</v>
      </c>
      <c r="D2156" s="139">
        <v>1051352</v>
      </c>
      <c r="E2156" s="143" t="s">
        <v>605</v>
      </c>
      <c r="F2156" s="143">
        <v>400</v>
      </c>
      <c r="G2156" s="139" t="s">
        <v>1575</v>
      </c>
      <c r="H2156" s="139" t="s">
        <v>1046</v>
      </c>
      <c r="I2156" s="142" t="s">
        <v>75</v>
      </c>
      <c r="J2156" s="203" t="str">
        <f>+_xlfn.XLOOKUP(Tabla1[[#This Row],[COD. COLABORADOR]],'[1]Reg_PJ_IP (Bruto)'!$A:$A,'[1]Reg_PJ_IP (Bruto)'!$BL:$BL)</f>
        <v>ACREDITADA</v>
      </c>
    </row>
    <row r="2157" spans="1:10" x14ac:dyDescent="0.3">
      <c r="A2157" s="125" t="s">
        <v>54</v>
      </c>
      <c r="B2157" s="124">
        <v>44927</v>
      </c>
      <c r="C2157" s="139" t="s">
        <v>66</v>
      </c>
      <c r="D2157" s="139">
        <v>1051265</v>
      </c>
      <c r="E2157" s="143" t="s">
        <v>627</v>
      </c>
      <c r="F2157" s="143">
        <v>1750</v>
      </c>
      <c r="G2157" s="139" t="s">
        <v>162</v>
      </c>
      <c r="H2157" s="139" t="s">
        <v>1047</v>
      </c>
      <c r="I2157" s="142" t="s">
        <v>74</v>
      </c>
      <c r="J2157" s="203" t="str">
        <f>+_xlfn.XLOOKUP(Tabla1[[#This Row],[COD. COLABORADOR]],'[1]Reg_PJ_IP (Bruto)'!$A:$A,'[1]Reg_PJ_IP (Bruto)'!$BL:$BL)</f>
        <v>ACREDITADA</v>
      </c>
    </row>
    <row r="2158" spans="1:10" x14ac:dyDescent="0.3">
      <c r="A2158" s="125" t="s">
        <v>54</v>
      </c>
      <c r="B2158" s="124">
        <v>44927</v>
      </c>
      <c r="C2158" s="139" t="s">
        <v>66</v>
      </c>
      <c r="D2158" s="139">
        <v>1050927</v>
      </c>
      <c r="E2158" s="143" t="s">
        <v>778</v>
      </c>
      <c r="F2158" s="143">
        <v>6900</v>
      </c>
      <c r="G2158" s="139" t="s">
        <v>1328</v>
      </c>
      <c r="H2158" s="139" t="s">
        <v>1045</v>
      </c>
      <c r="I2158" s="142" t="s">
        <v>74</v>
      </c>
      <c r="J2158" s="203" t="str">
        <f>+_xlfn.XLOOKUP(Tabla1[[#This Row],[COD. COLABORADOR]],'[1]Reg_PJ_IP (Bruto)'!$A:$A,'[1]Reg_PJ_IP (Bruto)'!$BL:$BL)</f>
        <v>ACREDITADA</v>
      </c>
    </row>
    <row r="2159" spans="1:10" x14ac:dyDescent="0.3">
      <c r="A2159" s="125" t="s">
        <v>54</v>
      </c>
      <c r="B2159" s="124">
        <v>44927</v>
      </c>
      <c r="C2159" s="139" t="s">
        <v>66</v>
      </c>
      <c r="D2159" s="139">
        <v>1051302</v>
      </c>
      <c r="E2159" s="143" t="s">
        <v>775</v>
      </c>
      <c r="F2159" s="143">
        <v>4250</v>
      </c>
      <c r="G2159" s="139" t="s">
        <v>100</v>
      </c>
      <c r="H2159" s="139" t="s">
        <v>1051</v>
      </c>
      <c r="I2159" s="142" t="s">
        <v>74</v>
      </c>
      <c r="J2159" s="203" t="str">
        <f>+_xlfn.XLOOKUP(Tabla1[[#This Row],[COD. COLABORADOR]],'[1]Reg_PJ_IP (Bruto)'!$A:$A,'[1]Reg_PJ_IP (Bruto)'!$BL:$BL)</f>
        <v>ACREDITADA</v>
      </c>
    </row>
    <row r="2160" spans="1:10" x14ac:dyDescent="0.3">
      <c r="A2160" s="125" t="s">
        <v>54</v>
      </c>
      <c r="B2160" s="124">
        <v>44927</v>
      </c>
      <c r="C2160" s="139" t="s">
        <v>66</v>
      </c>
      <c r="D2160" s="139">
        <v>1051245</v>
      </c>
      <c r="E2160" s="143" t="s">
        <v>776</v>
      </c>
      <c r="F2160" s="143">
        <v>7481</v>
      </c>
      <c r="G2160" s="139" t="s">
        <v>1326</v>
      </c>
      <c r="H2160" s="139" t="s">
        <v>1052</v>
      </c>
      <c r="I2160" s="142" t="s">
        <v>74</v>
      </c>
      <c r="J2160" s="203" t="str">
        <f>+_xlfn.XLOOKUP(Tabla1[[#This Row],[COD. COLABORADOR]],'[1]Reg_PJ_IP (Bruto)'!$A:$A,'[1]Reg_PJ_IP (Bruto)'!$BL:$BL)</f>
        <v>ACREDITADA</v>
      </c>
    </row>
    <row r="2161" spans="1:10" x14ac:dyDescent="0.3">
      <c r="A2161" s="125" t="s">
        <v>54</v>
      </c>
      <c r="B2161" s="124">
        <v>44927</v>
      </c>
      <c r="C2161" s="139" t="s">
        <v>66</v>
      </c>
      <c r="D2161" s="139">
        <v>1050966</v>
      </c>
      <c r="E2161" s="143" t="s">
        <v>600</v>
      </c>
      <c r="F2161" s="143">
        <v>6900</v>
      </c>
      <c r="G2161" s="139" t="s">
        <v>1328</v>
      </c>
      <c r="H2161" s="139" t="s">
        <v>1045</v>
      </c>
      <c r="I2161" s="142" t="s">
        <v>74</v>
      </c>
      <c r="J2161" s="203" t="str">
        <f>+_xlfn.XLOOKUP(Tabla1[[#This Row],[COD. COLABORADOR]],'[1]Reg_PJ_IP (Bruto)'!$A:$A,'[1]Reg_PJ_IP (Bruto)'!$BL:$BL)</f>
        <v>ACREDITADA</v>
      </c>
    </row>
    <row r="2162" spans="1:10" x14ac:dyDescent="0.3">
      <c r="A2162" s="123" t="s">
        <v>54</v>
      </c>
      <c r="B2162" s="124">
        <v>44927</v>
      </c>
      <c r="C2162" s="139" t="s">
        <v>66</v>
      </c>
      <c r="D2162" s="139">
        <v>1051255</v>
      </c>
      <c r="E2162" s="143" t="s">
        <v>783</v>
      </c>
      <c r="F2162" s="143">
        <v>6915</v>
      </c>
      <c r="G2162" s="139" t="s">
        <v>96</v>
      </c>
      <c r="H2162" s="139" t="s">
        <v>1052</v>
      </c>
      <c r="I2162" s="142" t="s">
        <v>74</v>
      </c>
      <c r="J2162" s="203" t="str">
        <f>+_xlfn.XLOOKUP(Tabla1[[#This Row],[COD. COLABORADOR]],'[1]Reg_PJ_IP (Bruto)'!$A:$A,'[1]Reg_PJ_IP (Bruto)'!$BL:$BL)</f>
        <v>ACREDITADA</v>
      </c>
    </row>
    <row r="2163" spans="1:10" x14ac:dyDescent="0.3">
      <c r="A2163" s="123" t="s">
        <v>54</v>
      </c>
      <c r="B2163" s="126">
        <v>44927</v>
      </c>
      <c r="C2163" s="139" t="s">
        <v>66</v>
      </c>
      <c r="D2163" s="139">
        <v>1050930</v>
      </c>
      <c r="E2163" s="139" t="s">
        <v>785</v>
      </c>
      <c r="F2163" s="139">
        <v>6900</v>
      </c>
      <c r="G2163" s="139" t="s">
        <v>1328</v>
      </c>
      <c r="H2163" s="139" t="s">
        <v>1045</v>
      </c>
      <c r="I2163" s="142" t="s">
        <v>74</v>
      </c>
      <c r="J2163" s="203" t="str">
        <f>+_xlfn.XLOOKUP(Tabla1[[#This Row],[COD. COLABORADOR]],'[1]Reg_PJ_IP (Bruto)'!$A:$A,'[1]Reg_PJ_IP (Bruto)'!$BL:$BL)</f>
        <v>ACREDITADA</v>
      </c>
    </row>
    <row r="2164" spans="1:10" x14ac:dyDescent="0.3">
      <c r="A2164" s="123" t="s">
        <v>54</v>
      </c>
      <c r="B2164" s="124">
        <v>44927</v>
      </c>
      <c r="C2164" s="139" t="s">
        <v>66</v>
      </c>
      <c r="D2164" s="139">
        <v>1050910</v>
      </c>
      <c r="E2164" s="143" t="s">
        <v>780</v>
      </c>
      <c r="F2164" s="143">
        <v>7367</v>
      </c>
      <c r="G2164" s="139" t="s">
        <v>781</v>
      </c>
      <c r="H2164" s="139" t="s">
        <v>1045</v>
      </c>
      <c r="I2164" s="142" t="s">
        <v>74</v>
      </c>
      <c r="J2164" s="203" t="str">
        <f>+_xlfn.XLOOKUP(Tabla1[[#This Row],[COD. COLABORADOR]],'[1]Reg_PJ_IP (Bruto)'!$A:$A,'[1]Reg_PJ_IP (Bruto)'!$BL:$BL)</f>
        <v>ACREDITADA</v>
      </c>
    </row>
    <row r="2165" spans="1:10" x14ac:dyDescent="0.3">
      <c r="A2165" s="123" t="s">
        <v>54</v>
      </c>
      <c r="B2165" s="124">
        <v>44927</v>
      </c>
      <c r="C2165" s="139" t="s">
        <v>66</v>
      </c>
      <c r="D2165" s="139">
        <v>1051272</v>
      </c>
      <c r="E2165" s="143" t="s">
        <v>782</v>
      </c>
      <c r="F2165" s="143">
        <v>1800</v>
      </c>
      <c r="G2165" s="139" t="s">
        <v>1178</v>
      </c>
      <c r="H2165" s="139" t="s">
        <v>1051</v>
      </c>
      <c r="I2165" s="142" t="s">
        <v>74</v>
      </c>
      <c r="J2165" s="203" t="str">
        <f>+_xlfn.XLOOKUP(Tabla1[[#This Row],[COD. COLABORADOR]],'[1]Reg_PJ_IP (Bruto)'!$A:$A,'[1]Reg_PJ_IP (Bruto)'!$BL:$BL)</f>
        <v>ACREDITADA</v>
      </c>
    </row>
    <row r="2166" spans="1:10" x14ac:dyDescent="0.3">
      <c r="A2166" s="123" t="s">
        <v>54</v>
      </c>
      <c r="B2166" s="124">
        <v>44927</v>
      </c>
      <c r="C2166" s="139" t="s">
        <v>66</v>
      </c>
      <c r="D2166" s="139">
        <v>1051230</v>
      </c>
      <c r="E2166" s="143" t="s">
        <v>777</v>
      </c>
      <c r="F2166" s="143">
        <v>6915</v>
      </c>
      <c r="G2166" s="139" t="s">
        <v>96</v>
      </c>
      <c r="H2166" s="139" t="s">
        <v>1052</v>
      </c>
      <c r="I2166" s="142" t="s">
        <v>74</v>
      </c>
      <c r="J2166" s="203" t="str">
        <f>+_xlfn.XLOOKUP(Tabla1[[#This Row],[COD. COLABORADOR]],'[1]Reg_PJ_IP (Bruto)'!$A:$A,'[1]Reg_PJ_IP (Bruto)'!$BL:$BL)</f>
        <v>ACREDITADA</v>
      </c>
    </row>
    <row r="2167" spans="1:10" x14ac:dyDescent="0.3">
      <c r="A2167" s="123" t="s">
        <v>54</v>
      </c>
      <c r="B2167" s="124">
        <v>44927</v>
      </c>
      <c r="C2167" s="139" t="s">
        <v>66</v>
      </c>
      <c r="D2167" s="139">
        <v>1051277</v>
      </c>
      <c r="E2167" s="143" t="s">
        <v>765</v>
      </c>
      <c r="F2167" s="143">
        <v>1800</v>
      </c>
      <c r="G2167" s="139" t="s">
        <v>1178</v>
      </c>
      <c r="H2167" s="139" t="s">
        <v>1045</v>
      </c>
      <c r="I2167" s="142" t="s">
        <v>74</v>
      </c>
      <c r="J2167" s="203" t="str">
        <f>+_xlfn.XLOOKUP(Tabla1[[#This Row],[COD. COLABORADOR]],'[1]Reg_PJ_IP (Bruto)'!$A:$A,'[1]Reg_PJ_IP (Bruto)'!$BL:$BL)</f>
        <v>ACREDITADA</v>
      </c>
    </row>
    <row r="2168" spans="1:10" x14ac:dyDescent="0.3">
      <c r="A2168" s="123" t="s">
        <v>54</v>
      </c>
      <c r="B2168" s="124">
        <v>44927</v>
      </c>
      <c r="C2168" s="139" t="s">
        <v>66</v>
      </c>
      <c r="D2168" s="139">
        <v>1051305</v>
      </c>
      <c r="E2168" s="143" t="s">
        <v>779</v>
      </c>
      <c r="F2168" s="143">
        <v>6915</v>
      </c>
      <c r="G2168" s="139" t="s">
        <v>96</v>
      </c>
      <c r="H2168" s="139" t="s">
        <v>1051</v>
      </c>
      <c r="I2168" s="142" t="s">
        <v>74</v>
      </c>
      <c r="J2168" s="203" t="str">
        <f>+_xlfn.XLOOKUP(Tabla1[[#This Row],[COD. COLABORADOR]],'[1]Reg_PJ_IP (Bruto)'!$A:$A,'[1]Reg_PJ_IP (Bruto)'!$BL:$BL)</f>
        <v>ACREDITADA</v>
      </c>
    </row>
    <row r="2169" spans="1:10" x14ac:dyDescent="0.3">
      <c r="A2169" s="123" t="s">
        <v>54</v>
      </c>
      <c r="B2169" s="124">
        <v>44927</v>
      </c>
      <c r="C2169" s="139" t="s">
        <v>66</v>
      </c>
      <c r="D2169" s="139">
        <v>1051379</v>
      </c>
      <c r="E2169" s="143" t="s">
        <v>597</v>
      </c>
      <c r="F2169" s="143">
        <v>4250</v>
      </c>
      <c r="G2169" s="139" t="s">
        <v>100</v>
      </c>
      <c r="H2169" s="139" t="s">
        <v>1044</v>
      </c>
      <c r="I2169" s="142" t="s">
        <v>75</v>
      </c>
      <c r="J2169" s="203" t="str">
        <f>+_xlfn.XLOOKUP(Tabla1[[#This Row],[COD. COLABORADOR]],'[1]Reg_PJ_IP (Bruto)'!$A:$A,'[1]Reg_PJ_IP (Bruto)'!$BL:$BL)</f>
        <v>ACREDITADA</v>
      </c>
    </row>
    <row r="2170" spans="1:10" x14ac:dyDescent="0.3">
      <c r="A2170" s="123" t="s">
        <v>54</v>
      </c>
      <c r="B2170" s="126">
        <v>44958</v>
      </c>
      <c r="C2170" s="139" t="s">
        <v>66</v>
      </c>
      <c r="D2170" s="139">
        <v>1051420</v>
      </c>
      <c r="E2170" s="139" t="s">
        <v>631</v>
      </c>
      <c r="F2170" s="139">
        <v>7331</v>
      </c>
      <c r="G2170" s="139" t="s">
        <v>1325</v>
      </c>
      <c r="H2170" s="139" t="s">
        <v>1047</v>
      </c>
      <c r="I2170" s="142" t="s">
        <v>74</v>
      </c>
      <c r="J2170" s="203" t="str">
        <f>+_xlfn.XLOOKUP(Tabla1[[#This Row],[COD. COLABORADOR]],'[1]Reg_PJ_IP (Bruto)'!$A:$A,'[1]Reg_PJ_IP (Bruto)'!$BL:$BL)</f>
        <v>ACREDITADA</v>
      </c>
    </row>
    <row r="2171" spans="1:10" x14ac:dyDescent="0.3">
      <c r="A2171" s="123" t="s">
        <v>54</v>
      </c>
      <c r="B2171" s="126">
        <v>44958</v>
      </c>
      <c r="C2171" s="139" t="s">
        <v>66</v>
      </c>
      <c r="D2171" s="139">
        <v>1051239</v>
      </c>
      <c r="E2171" s="139" t="s">
        <v>748</v>
      </c>
      <c r="F2171" s="139">
        <v>7683</v>
      </c>
      <c r="G2171" s="139" t="s">
        <v>92</v>
      </c>
      <c r="H2171" s="139" t="s">
        <v>1057</v>
      </c>
      <c r="I2171" s="142" t="s">
        <v>74</v>
      </c>
      <c r="J2171" s="203" t="str">
        <f>+_xlfn.XLOOKUP(Tabla1[[#This Row],[COD. COLABORADOR]],'[1]Reg_PJ_IP (Bruto)'!$A:$A,'[1]Reg_PJ_IP (Bruto)'!$BL:$BL)</f>
        <v>ACREDITADA</v>
      </c>
    </row>
    <row r="2172" spans="1:10" x14ac:dyDescent="0.3">
      <c r="A2172" s="123" t="s">
        <v>54</v>
      </c>
      <c r="B2172" s="124">
        <v>44958</v>
      </c>
      <c r="C2172" s="139" t="s">
        <v>66</v>
      </c>
      <c r="D2172" s="139">
        <v>1051326</v>
      </c>
      <c r="E2172" s="143" t="s">
        <v>784</v>
      </c>
      <c r="F2172" s="143">
        <v>7481</v>
      </c>
      <c r="G2172" s="139" t="s">
        <v>1326</v>
      </c>
      <c r="H2172" s="139" t="s">
        <v>1051</v>
      </c>
      <c r="I2172" s="142" t="s">
        <v>74</v>
      </c>
      <c r="J2172" s="203" t="str">
        <f>+_xlfn.XLOOKUP(Tabla1[[#This Row],[COD. COLABORADOR]],'[1]Reg_PJ_IP (Bruto)'!$A:$A,'[1]Reg_PJ_IP (Bruto)'!$BL:$BL)</f>
        <v>ACREDITADA</v>
      </c>
    </row>
    <row r="2173" spans="1:10" x14ac:dyDescent="0.3">
      <c r="A2173" s="123" t="s">
        <v>54</v>
      </c>
      <c r="B2173" s="124">
        <v>44958</v>
      </c>
      <c r="C2173" s="139" t="s">
        <v>66</v>
      </c>
      <c r="D2173" s="139">
        <v>1051329</v>
      </c>
      <c r="E2173" s="143" t="s">
        <v>604</v>
      </c>
      <c r="F2173" s="143">
        <v>6975</v>
      </c>
      <c r="G2173" s="139" t="s">
        <v>1331</v>
      </c>
      <c r="H2173" s="139" t="s">
        <v>1045</v>
      </c>
      <c r="I2173" s="142" t="s">
        <v>75</v>
      </c>
      <c r="J2173" s="203" t="str">
        <f>+_xlfn.XLOOKUP(Tabla1[[#This Row],[COD. COLABORADOR]],'[1]Reg_PJ_IP (Bruto)'!$A:$A,'[1]Reg_PJ_IP (Bruto)'!$BL:$BL)</f>
        <v>ACREDITADA</v>
      </c>
    </row>
    <row r="2174" spans="1:10" x14ac:dyDescent="0.3">
      <c r="A2174" s="125" t="s">
        <v>54</v>
      </c>
      <c r="B2174" s="124">
        <v>44986</v>
      </c>
      <c r="C2174" s="139" t="s">
        <v>67</v>
      </c>
      <c r="D2174" s="139">
        <v>1050930</v>
      </c>
      <c r="E2174" s="143" t="s">
        <v>785</v>
      </c>
      <c r="F2174" s="143">
        <v>6900</v>
      </c>
      <c r="G2174" s="139" t="s">
        <v>1328</v>
      </c>
      <c r="H2174" s="139" t="s">
        <v>1045</v>
      </c>
      <c r="I2174" s="142" t="s">
        <v>74</v>
      </c>
      <c r="J2174" s="203" t="str">
        <f>+_xlfn.XLOOKUP(Tabla1[[#This Row],[COD. COLABORADOR]],'[1]Reg_PJ_IP (Bruto)'!$A:$A,'[1]Reg_PJ_IP (Bruto)'!$BL:$BL)</f>
        <v>ACREDITADA</v>
      </c>
    </row>
    <row r="2175" spans="1:10" x14ac:dyDescent="0.3">
      <c r="A2175" s="123" t="s">
        <v>54</v>
      </c>
      <c r="B2175" s="126">
        <v>45017</v>
      </c>
      <c r="C2175" s="139" t="s">
        <v>67</v>
      </c>
      <c r="D2175" s="139">
        <v>1051434</v>
      </c>
      <c r="E2175" s="143" t="s">
        <v>1579</v>
      </c>
      <c r="F2175" s="139">
        <v>6969</v>
      </c>
      <c r="G2175" s="139" t="s">
        <v>682</v>
      </c>
      <c r="H2175" s="139" t="s">
        <v>1046</v>
      </c>
      <c r="I2175" s="142" t="s">
        <v>74</v>
      </c>
      <c r="J2175" s="203" t="str">
        <f>+_xlfn.XLOOKUP(Tabla1[[#This Row],[COD. COLABORADOR]],'[1]Reg_PJ_IP (Bruto)'!$A:$A,'[1]Reg_PJ_IP (Bruto)'!$BL:$BL)</f>
        <v>ACREDITADA</v>
      </c>
    </row>
    <row r="2176" spans="1:10" x14ac:dyDescent="0.3">
      <c r="A2176" s="123" t="s">
        <v>54</v>
      </c>
      <c r="B2176" s="124">
        <v>45017</v>
      </c>
      <c r="C2176" s="139" t="s">
        <v>67</v>
      </c>
      <c r="D2176" s="139">
        <v>1050916</v>
      </c>
      <c r="E2176" s="143" t="s">
        <v>607</v>
      </c>
      <c r="F2176" s="143">
        <v>7331</v>
      </c>
      <c r="G2176" s="139" t="s">
        <v>1325</v>
      </c>
      <c r="H2176" s="139" t="s">
        <v>1052</v>
      </c>
      <c r="I2176" s="142" t="s">
        <v>75</v>
      </c>
      <c r="J2176" s="203" t="str">
        <f>+_xlfn.XLOOKUP(Tabla1[[#This Row],[COD. COLABORADOR]],'[1]Reg_PJ_IP (Bruto)'!$A:$A,'[1]Reg_PJ_IP (Bruto)'!$BL:$BL)</f>
        <v>ACREDITADA</v>
      </c>
    </row>
    <row r="2177" spans="1:10" x14ac:dyDescent="0.3">
      <c r="A2177" s="123" t="s">
        <v>54</v>
      </c>
      <c r="B2177" s="126">
        <v>45017</v>
      </c>
      <c r="C2177" s="139" t="s">
        <v>67</v>
      </c>
      <c r="D2177" s="139">
        <v>1051303</v>
      </c>
      <c r="E2177" s="143" t="s">
        <v>606</v>
      </c>
      <c r="F2177" s="139">
        <v>4250</v>
      </c>
      <c r="G2177" s="139" t="s">
        <v>100</v>
      </c>
      <c r="H2177" s="139" t="s">
        <v>1051</v>
      </c>
      <c r="I2177" s="142" t="s">
        <v>75</v>
      </c>
      <c r="J2177" s="203" t="str">
        <f>+_xlfn.XLOOKUP(Tabla1[[#This Row],[COD. COLABORADOR]],'[1]Reg_PJ_IP (Bruto)'!$A:$A,'[1]Reg_PJ_IP (Bruto)'!$BL:$BL)</f>
        <v>ACREDITADA</v>
      </c>
    </row>
    <row r="2178" spans="1:10" x14ac:dyDescent="0.3">
      <c r="A2178" s="123" t="s">
        <v>54</v>
      </c>
      <c r="B2178" s="124">
        <v>45047</v>
      </c>
      <c r="C2178" s="139" t="s">
        <v>67</v>
      </c>
      <c r="D2178" s="139">
        <v>1051406</v>
      </c>
      <c r="E2178" s="143" t="s">
        <v>774</v>
      </c>
      <c r="F2178" s="143">
        <v>4400</v>
      </c>
      <c r="G2178" s="139" t="s">
        <v>1221</v>
      </c>
      <c r="H2178" s="139" t="s">
        <v>1046</v>
      </c>
      <c r="I2178" s="142" t="s">
        <v>74</v>
      </c>
      <c r="J2178" s="203" t="str">
        <f>+_xlfn.XLOOKUP(Tabla1[[#This Row],[COD. COLABORADOR]],'[1]Reg_PJ_IP (Bruto)'!$A:$A,'[1]Reg_PJ_IP (Bruto)'!$BL:$BL)</f>
        <v>ACREDITADA</v>
      </c>
    </row>
    <row r="2179" spans="1:10" x14ac:dyDescent="0.3">
      <c r="A2179" s="125" t="s">
        <v>54</v>
      </c>
      <c r="B2179" s="124">
        <v>45078</v>
      </c>
      <c r="C2179" s="139" t="s">
        <v>71</v>
      </c>
      <c r="D2179" s="139">
        <v>1051434</v>
      </c>
      <c r="E2179" s="143" t="s">
        <v>1579</v>
      </c>
      <c r="F2179" s="143">
        <v>6969</v>
      </c>
      <c r="G2179" s="139" t="s">
        <v>682</v>
      </c>
      <c r="H2179" s="139" t="s">
        <v>1046</v>
      </c>
      <c r="I2179" s="142" t="s">
        <v>71</v>
      </c>
      <c r="J2179" s="203" t="str">
        <f>+_xlfn.XLOOKUP(Tabla1[[#This Row],[COD. COLABORADOR]],'[1]Reg_PJ_IP (Bruto)'!$A:$A,'[1]Reg_PJ_IP (Bruto)'!$BL:$BL)</f>
        <v>ACREDITADA</v>
      </c>
    </row>
    <row r="2180" spans="1:10" x14ac:dyDescent="0.3">
      <c r="A2180" s="123" t="s">
        <v>54</v>
      </c>
      <c r="B2180" s="131">
        <v>45078</v>
      </c>
      <c r="C2180" s="139" t="s">
        <v>67</v>
      </c>
      <c r="D2180" s="139">
        <v>1051428</v>
      </c>
      <c r="E2180" s="139" t="s">
        <v>128</v>
      </c>
      <c r="F2180" s="139">
        <v>5950</v>
      </c>
      <c r="G2180" s="139" t="s">
        <v>129</v>
      </c>
      <c r="H2180" s="139" t="s">
        <v>1064</v>
      </c>
      <c r="I2180" s="142" t="s">
        <v>74</v>
      </c>
      <c r="J2180" s="203" t="str">
        <f>+_xlfn.XLOOKUP(Tabla1[[#This Row],[COD. COLABORADOR]],'[1]Reg_PJ_IP (Bruto)'!$A:$A,'[1]Reg_PJ_IP (Bruto)'!$BL:$BL)</f>
        <v>ACREDITADA</v>
      </c>
    </row>
    <row r="2181" spans="1:10" x14ac:dyDescent="0.3">
      <c r="A2181" s="123" t="s">
        <v>54</v>
      </c>
      <c r="B2181" s="131">
        <v>45078</v>
      </c>
      <c r="C2181" s="139" t="s">
        <v>67</v>
      </c>
      <c r="D2181" s="139">
        <v>1051327</v>
      </c>
      <c r="E2181" s="143" t="s">
        <v>702</v>
      </c>
      <c r="F2181" s="139">
        <v>7163</v>
      </c>
      <c r="G2181" s="139" t="s">
        <v>417</v>
      </c>
      <c r="H2181" s="139" t="s">
        <v>1051</v>
      </c>
      <c r="I2181" s="142" t="s">
        <v>74</v>
      </c>
      <c r="J2181" s="203" t="str">
        <f>+_xlfn.XLOOKUP(Tabla1[[#This Row],[COD. COLABORADOR]],'[1]Reg_PJ_IP (Bruto)'!$A:$A,'[1]Reg_PJ_IP (Bruto)'!$BL:$BL)</f>
        <v>ACREDITADA</v>
      </c>
    </row>
    <row r="2182" spans="1:10" x14ac:dyDescent="0.3">
      <c r="A2182" s="123" t="s">
        <v>54</v>
      </c>
      <c r="B2182" s="124">
        <v>45078</v>
      </c>
      <c r="C2182" s="139" t="s">
        <v>67</v>
      </c>
      <c r="D2182" s="139">
        <v>1051347</v>
      </c>
      <c r="E2182" s="143" t="s">
        <v>701</v>
      </c>
      <c r="F2182" s="143">
        <v>7160</v>
      </c>
      <c r="G2182" s="139" t="s">
        <v>1424</v>
      </c>
      <c r="H2182" s="139" t="s">
        <v>1046</v>
      </c>
      <c r="I2182" s="142" t="s">
        <v>74</v>
      </c>
      <c r="J2182" s="203" t="str">
        <f>+_xlfn.XLOOKUP(Tabla1[[#This Row],[COD. COLABORADOR]],'[1]Reg_PJ_IP (Bruto)'!$A:$A,'[1]Reg_PJ_IP (Bruto)'!$BL:$BL)</f>
        <v>ACREDITADA</v>
      </c>
    </row>
    <row r="2183" spans="1:10" x14ac:dyDescent="0.3">
      <c r="A2183" s="125" t="s">
        <v>54</v>
      </c>
      <c r="B2183" s="124">
        <v>45108</v>
      </c>
      <c r="C2183" s="139" t="s">
        <v>67</v>
      </c>
      <c r="D2183" s="139">
        <v>1051216</v>
      </c>
      <c r="E2183" s="143" t="s">
        <v>1572</v>
      </c>
      <c r="F2183" s="141">
        <v>7036</v>
      </c>
      <c r="G2183" s="139" t="s">
        <v>1427</v>
      </c>
      <c r="H2183" s="139" t="s">
        <v>1046</v>
      </c>
      <c r="I2183" s="142" t="s">
        <v>74</v>
      </c>
      <c r="J2183" s="203" t="str">
        <f>+_xlfn.XLOOKUP(Tabla1[[#This Row],[COD. COLABORADOR]],'[1]Reg_PJ_IP (Bruto)'!$A:$A,'[1]Reg_PJ_IP (Bruto)'!$BL:$BL)</f>
        <v>ACREDITADA</v>
      </c>
    </row>
    <row r="2184" spans="1:10" x14ac:dyDescent="0.3">
      <c r="A2184" s="123" t="s">
        <v>54</v>
      </c>
      <c r="B2184" s="126">
        <v>45108</v>
      </c>
      <c r="C2184" s="139" t="s">
        <v>67</v>
      </c>
      <c r="D2184" s="139">
        <v>1051424</v>
      </c>
      <c r="E2184" s="139" t="s">
        <v>171</v>
      </c>
      <c r="F2184" s="140">
        <v>7660</v>
      </c>
      <c r="G2184" s="139" t="s">
        <v>1091</v>
      </c>
      <c r="H2184" s="139" t="s">
        <v>1048</v>
      </c>
      <c r="I2184" s="142" t="s">
        <v>74</v>
      </c>
      <c r="J2184" s="203" t="str">
        <f>+_xlfn.XLOOKUP(Tabla1[[#This Row],[COD. COLABORADOR]],'[1]Reg_PJ_IP (Bruto)'!$A:$A,'[1]Reg_PJ_IP (Bruto)'!$BL:$BL)</f>
        <v>ACREDITADA</v>
      </c>
    </row>
    <row r="2185" spans="1:10" x14ac:dyDescent="0.3">
      <c r="A2185" s="125" t="s">
        <v>54</v>
      </c>
      <c r="B2185" s="124">
        <v>45139</v>
      </c>
      <c r="C2185" s="139" t="s">
        <v>67</v>
      </c>
      <c r="D2185" s="140">
        <v>1051328</v>
      </c>
      <c r="E2185" s="143" t="s">
        <v>469</v>
      </c>
      <c r="F2185" s="141">
        <v>7163</v>
      </c>
      <c r="G2185" s="140" t="s">
        <v>417</v>
      </c>
      <c r="H2185" s="139" t="s">
        <v>1051</v>
      </c>
      <c r="I2185" s="142" t="s">
        <v>74</v>
      </c>
      <c r="J2185" s="203" t="str">
        <f>+_xlfn.XLOOKUP(Tabla1[[#This Row],[COD. COLABORADOR]],'[1]Reg_PJ_IP (Bruto)'!$A:$A,'[1]Reg_PJ_IP (Bruto)'!$BL:$BL)</f>
        <v>ACREDITADA</v>
      </c>
    </row>
    <row r="2186" spans="1:10" x14ac:dyDescent="0.3">
      <c r="A2186" s="125" t="s">
        <v>54</v>
      </c>
      <c r="B2186" s="124">
        <v>45170</v>
      </c>
      <c r="C2186" s="139" t="s">
        <v>67</v>
      </c>
      <c r="D2186" s="140">
        <v>1051400</v>
      </c>
      <c r="E2186" s="143" t="s">
        <v>626</v>
      </c>
      <c r="F2186" s="141">
        <v>7160</v>
      </c>
      <c r="G2186" s="140" t="s">
        <v>1424</v>
      </c>
      <c r="H2186" s="139" t="s">
        <v>1064</v>
      </c>
      <c r="I2186" s="142" t="s">
        <v>74</v>
      </c>
      <c r="J2186" s="203" t="str">
        <f>+_xlfn.XLOOKUP(Tabla1[[#This Row],[COD. COLABORADOR]],'[1]Reg_PJ_IP (Bruto)'!$A:$A,'[1]Reg_PJ_IP (Bruto)'!$BL:$BL)</f>
        <v>ACREDITADA</v>
      </c>
    </row>
    <row r="2187" spans="1:10" x14ac:dyDescent="0.3">
      <c r="A2187" s="123" t="s">
        <v>54</v>
      </c>
      <c r="B2187" s="131">
        <v>45200</v>
      </c>
      <c r="C2187" s="139" t="s">
        <v>71</v>
      </c>
      <c r="D2187" s="139">
        <v>1051253</v>
      </c>
      <c r="E2187" s="139" t="s">
        <v>1567</v>
      </c>
      <c r="F2187" s="139">
        <v>6950</v>
      </c>
      <c r="G2187" s="139" t="s">
        <v>1566</v>
      </c>
      <c r="H2187" s="139" t="s">
        <v>1047</v>
      </c>
      <c r="I2187" s="142" t="s">
        <v>71</v>
      </c>
      <c r="J2187" s="203" t="str">
        <f>+_xlfn.XLOOKUP(Tabla1[[#This Row],[COD. COLABORADOR]],'[1]Reg_PJ_IP (Bruto)'!$A:$A,'[1]Reg_PJ_IP (Bruto)'!$BL:$BL)</f>
        <v>ACREDITADA</v>
      </c>
    </row>
    <row r="2188" spans="1:10" x14ac:dyDescent="0.3">
      <c r="A2188" s="123" t="s">
        <v>54</v>
      </c>
      <c r="B2188" s="128">
        <v>45200</v>
      </c>
      <c r="C2188" s="139" t="s">
        <v>71</v>
      </c>
      <c r="D2188" s="139">
        <v>1051214</v>
      </c>
      <c r="E2188" s="143" t="s">
        <v>628</v>
      </c>
      <c r="F2188" s="143">
        <v>4250</v>
      </c>
      <c r="G2188" s="139" t="s">
        <v>100</v>
      </c>
      <c r="H2188" s="139" t="s">
        <v>1044</v>
      </c>
      <c r="I2188" s="142" t="s">
        <v>71</v>
      </c>
      <c r="J2188" s="203" t="str">
        <f>+_xlfn.XLOOKUP(Tabla1[[#This Row],[COD. COLABORADOR]],'[1]Reg_PJ_IP (Bruto)'!$A:$A,'[1]Reg_PJ_IP (Bruto)'!$BL:$BL)</f>
        <v>ACREDITADA</v>
      </c>
    </row>
    <row r="2189" spans="1:10" x14ac:dyDescent="0.3">
      <c r="A2189" s="123" t="s">
        <v>54</v>
      </c>
      <c r="B2189" s="128">
        <v>45200</v>
      </c>
      <c r="C2189" s="139" t="s">
        <v>67</v>
      </c>
      <c r="D2189" s="139">
        <v>1051312</v>
      </c>
      <c r="E2189" s="143" t="s">
        <v>608</v>
      </c>
      <c r="F2189" s="143">
        <v>7027</v>
      </c>
      <c r="G2189" s="139" t="s">
        <v>364</v>
      </c>
      <c r="H2189" s="139" t="s">
        <v>1051</v>
      </c>
      <c r="I2189" s="142" t="s">
        <v>75</v>
      </c>
      <c r="J2189" s="203" t="str">
        <f>+_xlfn.XLOOKUP(Tabla1[[#This Row],[COD. COLABORADOR]],'[1]Reg_PJ_IP (Bruto)'!$A:$A,'[1]Reg_PJ_IP (Bruto)'!$BL:$BL)</f>
        <v>ACREDITADA</v>
      </c>
    </row>
    <row r="2190" spans="1:10" x14ac:dyDescent="0.3">
      <c r="A2190" s="123" t="s">
        <v>54</v>
      </c>
      <c r="B2190" s="124">
        <v>45200</v>
      </c>
      <c r="C2190" s="139" t="s">
        <v>67</v>
      </c>
      <c r="D2190" s="139">
        <v>1051307</v>
      </c>
      <c r="E2190" s="143" t="s">
        <v>609</v>
      </c>
      <c r="F2190" s="143">
        <v>7027</v>
      </c>
      <c r="G2190" s="139" t="s">
        <v>364</v>
      </c>
      <c r="H2190" s="139" t="s">
        <v>1051</v>
      </c>
      <c r="I2190" s="142" t="s">
        <v>75</v>
      </c>
      <c r="J2190" s="203" t="str">
        <f>+_xlfn.XLOOKUP(Tabla1[[#This Row],[COD. COLABORADOR]],'[1]Reg_PJ_IP (Bruto)'!$A:$A,'[1]Reg_PJ_IP (Bruto)'!$BL:$BL)</f>
        <v>ACREDITADA</v>
      </c>
    </row>
    <row r="2191" spans="1:10" x14ac:dyDescent="0.3">
      <c r="A2191" s="123" t="s">
        <v>54</v>
      </c>
      <c r="B2191" s="124">
        <v>45200</v>
      </c>
      <c r="C2191" s="139" t="s">
        <v>67</v>
      </c>
      <c r="D2191" s="139">
        <v>1051323</v>
      </c>
      <c r="E2191" s="143" t="s">
        <v>610</v>
      </c>
      <c r="F2191" s="143">
        <v>1800</v>
      </c>
      <c r="G2191" s="139" t="s">
        <v>1178</v>
      </c>
      <c r="H2191" s="139" t="s">
        <v>1051</v>
      </c>
      <c r="I2191" s="142" t="s">
        <v>75</v>
      </c>
      <c r="J2191" s="203" t="str">
        <f>+_xlfn.XLOOKUP(Tabla1[[#This Row],[COD. COLABORADOR]],'[1]Reg_PJ_IP (Bruto)'!$A:$A,'[1]Reg_PJ_IP (Bruto)'!$BL:$BL)</f>
        <v>ACREDITADA</v>
      </c>
    </row>
    <row r="2192" spans="1:10" x14ac:dyDescent="0.3">
      <c r="A2192" s="123" t="s">
        <v>54</v>
      </c>
      <c r="B2192" s="126">
        <v>45200</v>
      </c>
      <c r="C2192" s="139" t="s">
        <v>67</v>
      </c>
      <c r="D2192" s="139">
        <v>1051356</v>
      </c>
      <c r="E2192" s="139" t="s">
        <v>169</v>
      </c>
      <c r="F2192" s="139">
        <v>4250</v>
      </c>
      <c r="G2192" s="139" t="s">
        <v>100</v>
      </c>
      <c r="H2192" s="139" t="s">
        <v>1044</v>
      </c>
      <c r="I2192" s="142" t="s">
        <v>75</v>
      </c>
      <c r="J2192" s="203" t="str">
        <f>+_xlfn.XLOOKUP(Tabla1[[#This Row],[COD. COLABORADOR]],'[1]Reg_PJ_IP (Bruto)'!$A:$A,'[1]Reg_PJ_IP (Bruto)'!$BL:$BL)</f>
        <v>ACREDITADA</v>
      </c>
    </row>
    <row r="2193" spans="1:10" x14ac:dyDescent="0.3">
      <c r="A2193" s="123" t="s">
        <v>54</v>
      </c>
      <c r="B2193" s="128">
        <v>45231</v>
      </c>
      <c r="C2193" s="139" t="s">
        <v>67</v>
      </c>
      <c r="D2193" s="140">
        <v>1050599</v>
      </c>
      <c r="E2193" s="141" t="s">
        <v>165</v>
      </c>
      <c r="F2193" s="141">
        <v>6100</v>
      </c>
      <c r="G2193" s="140" t="s">
        <v>1061</v>
      </c>
      <c r="H2193" s="140" t="s">
        <v>1046</v>
      </c>
      <c r="I2193" s="142" t="s">
        <v>74</v>
      </c>
      <c r="J2193" s="203" t="str">
        <f>+_xlfn.XLOOKUP(Tabla1[[#This Row],[COD. COLABORADOR]],'[1]Reg_PJ_IP (Bruto)'!$A:$A,'[1]Reg_PJ_IP (Bruto)'!$BL:$BL)</f>
        <v>ACREDITADA</v>
      </c>
    </row>
    <row r="2194" spans="1:10" x14ac:dyDescent="0.3">
      <c r="A2194" s="123" t="s">
        <v>54</v>
      </c>
      <c r="B2194" s="126">
        <v>45231</v>
      </c>
      <c r="C2194" s="139" t="s">
        <v>67</v>
      </c>
      <c r="D2194" s="143">
        <v>1051323</v>
      </c>
      <c r="E2194" s="143" t="s">
        <v>610</v>
      </c>
      <c r="F2194" s="143">
        <v>1800</v>
      </c>
      <c r="G2194" s="143" t="s">
        <v>1178</v>
      </c>
      <c r="H2194" s="139" t="s">
        <v>1051</v>
      </c>
      <c r="I2194" s="142" t="s">
        <v>74</v>
      </c>
      <c r="J2194" s="203" t="str">
        <f>+_xlfn.XLOOKUP(Tabla1[[#This Row],[COD. COLABORADOR]],'[1]Reg_PJ_IP (Bruto)'!$A:$A,'[1]Reg_PJ_IP (Bruto)'!$BL:$BL)</f>
        <v>ACREDITADA</v>
      </c>
    </row>
    <row r="2195" spans="1:10" x14ac:dyDescent="0.3">
      <c r="A2195" s="125" t="s">
        <v>54</v>
      </c>
      <c r="B2195" s="124">
        <v>45231</v>
      </c>
      <c r="C2195" s="139" t="s">
        <v>67</v>
      </c>
      <c r="D2195" s="139">
        <v>1051301</v>
      </c>
      <c r="E2195" s="143" t="s">
        <v>786</v>
      </c>
      <c r="F2195" s="143">
        <v>6915</v>
      </c>
      <c r="G2195" s="139" t="s">
        <v>96</v>
      </c>
      <c r="H2195" s="139" t="s">
        <v>1045</v>
      </c>
      <c r="I2195" s="142" t="s">
        <v>74</v>
      </c>
      <c r="J2195" s="203" t="str">
        <f>+_xlfn.XLOOKUP(Tabla1[[#This Row],[COD. COLABORADOR]],'[1]Reg_PJ_IP (Bruto)'!$A:$A,'[1]Reg_PJ_IP (Bruto)'!$BL:$BL)</f>
        <v>ACREDITADA</v>
      </c>
    </row>
    <row r="2196" spans="1:10" x14ac:dyDescent="0.3">
      <c r="A2196" s="123" t="s">
        <v>54</v>
      </c>
      <c r="B2196" s="128">
        <v>45231</v>
      </c>
      <c r="C2196" s="139" t="s">
        <v>67</v>
      </c>
      <c r="D2196" s="139">
        <v>1051450</v>
      </c>
      <c r="E2196" s="143" t="s">
        <v>611</v>
      </c>
      <c r="F2196" s="143">
        <v>7027</v>
      </c>
      <c r="G2196" s="139" t="s">
        <v>364</v>
      </c>
      <c r="H2196" s="139" t="s">
        <v>1051</v>
      </c>
      <c r="I2196" s="142" t="s">
        <v>74</v>
      </c>
      <c r="J2196" s="203" t="str">
        <f>+_xlfn.XLOOKUP(Tabla1[[#This Row],[COD. COLABORADOR]],'[1]Reg_PJ_IP (Bruto)'!$A:$A,'[1]Reg_PJ_IP (Bruto)'!$BL:$BL)</f>
        <v>ACREDITADA</v>
      </c>
    </row>
    <row r="2197" spans="1:10" x14ac:dyDescent="0.3">
      <c r="A2197" s="123" t="s">
        <v>54</v>
      </c>
      <c r="B2197" s="126">
        <v>45261</v>
      </c>
      <c r="C2197" s="139" t="s">
        <v>71</v>
      </c>
      <c r="D2197" s="140">
        <v>1051504</v>
      </c>
      <c r="E2197" s="143" t="s">
        <v>1327</v>
      </c>
      <c r="F2197" s="140">
        <v>7660</v>
      </c>
      <c r="G2197" s="140" t="s">
        <v>1091</v>
      </c>
      <c r="H2197" s="139" t="s">
        <v>1046</v>
      </c>
      <c r="I2197" s="142" t="s">
        <v>71</v>
      </c>
      <c r="J2197" s="203" t="str">
        <f>+_xlfn.XLOOKUP(Tabla1[[#This Row],[COD. COLABORADOR]],'[1]Reg_PJ_IP (Bruto)'!$A:$A,'[1]Reg_PJ_IP (Bruto)'!$BL:$BL)</f>
        <v>ACREDITADA</v>
      </c>
    </row>
    <row r="2198" spans="1:10" x14ac:dyDescent="0.3">
      <c r="A2198" s="123" t="s">
        <v>54</v>
      </c>
      <c r="B2198" s="126">
        <v>45261</v>
      </c>
      <c r="C2198" s="139" t="s">
        <v>67</v>
      </c>
      <c r="D2198" s="140">
        <v>1051245</v>
      </c>
      <c r="E2198" s="141" t="s">
        <v>776</v>
      </c>
      <c r="F2198" s="140">
        <v>7481</v>
      </c>
      <c r="G2198" s="139" t="s">
        <v>1326</v>
      </c>
      <c r="H2198" s="139" t="s">
        <v>1052</v>
      </c>
      <c r="I2198" s="142" t="s">
        <v>74</v>
      </c>
      <c r="J2198" s="203" t="str">
        <f>+_xlfn.XLOOKUP(Tabla1[[#This Row],[COD. COLABORADOR]],'[1]Reg_PJ_IP (Bruto)'!$A:$A,'[1]Reg_PJ_IP (Bruto)'!$BL:$BL)</f>
        <v>ACREDITADA</v>
      </c>
    </row>
    <row r="2199" spans="1:10" x14ac:dyDescent="0.3">
      <c r="A2199" s="123" t="s">
        <v>54</v>
      </c>
      <c r="B2199" s="126">
        <v>45261</v>
      </c>
      <c r="C2199" s="139" t="s">
        <v>67</v>
      </c>
      <c r="D2199" s="140">
        <v>1051461</v>
      </c>
      <c r="E2199" s="140" t="s">
        <v>789</v>
      </c>
      <c r="F2199" s="140">
        <v>7331</v>
      </c>
      <c r="G2199" s="139" t="s">
        <v>1325</v>
      </c>
      <c r="H2199" s="139" t="s">
        <v>1052</v>
      </c>
      <c r="I2199" s="142" t="s">
        <v>74</v>
      </c>
      <c r="J2199" s="203" t="str">
        <f>+_xlfn.XLOOKUP(Tabla1[[#This Row],[COD. COLABORADOR]],'[1]Reg_PJ_IP (Bruto)'!$A:$A,'[1]Reg_PJ_IP (Bruto)'!$BL:$BL)</f>
        <v>ACREDITADA</v>
      </c>
    </row>
    <row r="2200" spans="1:10" x14ac:dyDescent="0.3">
      <c r="A2200" s="123" t="s">
        <v>54</v>
      </c>
      <c r="B2200" s="126">
        <v>45261</v>
      </c>
      <c r="C2200" s="139" t="s">
        <v>67</v>
      </c>
      <c r="D2200" s="139">
        <v>1051226</v>
      </c>
      <c r="E2200" s="139" t="s">
        <v>760</v>
      </c>
      <c r="F2200" s="139">
        <v>6915</v>
      </c>
      <c r="G2200" s="139" t="s">
        <v>96</v>
      </c>
      <c r="H2200" s="139" t="s">
        <v>1052</v>
      </c>
      <c r="I2200" s="142" t="s">
        <v>74</v>
      </c>
      <c r="J2200" s="203" t="str">
        <f>+_xlfn.XLOOKUP(Tabla1[[#This Row],[COD. COLABORADOR]],'[1]Reg_PJ_IP (Bruto)'!$A:$A,'[1]Reg_PJ_IP (Bruto)'!$BL:$BL)</f>
        <v>ACREDITADA</v>
      </c>
    </row>
    <row r="2201" spans="1:10" x14ac:dyDescent="0.3">
      <c r="A2201" s="123" t="s">
        <v>54</v>
      </c>
      <c r="B2201" s="131">
        <v>45261</v>
      </c>
      <c r="C2201" s="139" t="s">
        <v>67</v>
      </c>
      <c r="D2201" s="140">
        <v>1051468</v>
      </c>
      <c r="E2201" s="140" t="s">
        <v>1333</v>
      </c>
      <c r="F2201" s="140">
        <v>4250</v>
      </c>
      <c r="G2201" s="140" t="s">
        <v>100</v>
      </c>
      <c r="H2201" s="140" t="s">
        <v>1051</v>
      </c>
      <c r="I2201" s="142" t="s">
        <v>74</v>
      </c>
      <c r="J2201" s="203" t="str">
        <f>+_xlfn.XLOOKUP(Tabla1[[#This Row],[COD. COLABORADOR]],'[1]Reg_PJ_IP (Bruto)'!$A:$A,'[1]Reg_PJ_IP (Bruto)'!$BL:$BL)</f>
        <v>ACREDITADA</v>
      </c>
    </row>
    <row r="2202" spans="1:10" x14ac:dyDescent="0.3">
      <c r="A2202" s="123" t="s">
        <v>54</v>
      </c>
      <c r="B2202" s="131">
        <v>45261</v>
      </c>
      <c r="C2202" s="139" t="s">
        <v>67</v>
      </c>
      <c r="D2202" s="140">
        <v>1051460</v>
      </c>
      <c r="E2202" s="141" t="s">
        <v>788</v>
      </c>
      <c r="F2202" s="140">
        <v>1800</v>
      </c>
      <c r="G2202" s="140" t="s">
        <v>1178</v>
      </c>
      <c r="H2202" s="140" t="s">
        <v>1045</v>
      </c>
      <c r="I2202" s="142" t="s">
        <v>74</v>
      </c>
      <c r="J2202" s="203" t="str">
        <f>+_xlfn.XLOOKUP(Tabla1[[#This Row],[COD. COLABORADOR]],'[1]Reg_PJ_IP (Bruto)'!$A:$A,'[1]Reg_PJ_IP (Bruto)'!$BL:$BL)</f>
        <v>ACREDITADA</v>
      </c>
    </row>
    <row r="2203" spans="1:10" x14ac:dyDescent="0.3">
      <c r="A2203" s="123" t="s">
        <v>54</v>
      </c>
      <c r="B2203" s="131">
        <v>45261</v>
      </c>
      <c r="C2203" s="139" t="s">
        <v>67</v>
      </c>
      <c r="D2203" s="140">
        <v>1051326</v>
      </c>
      <c r="E2203" s="141" t="s">
        <v>784</v>
      </c>
      <c r="F2203" s="140">
        <v>7481</v>
      </c>
      <c r="G2203" s="140" t="s">
        <v>1326</v>
      </c>
      <c r="H2203" s="140" t="s">
        <v>1051</v>
      </c>
      <c r="I2203" s="142" t="s">
        <v>74</v>
      </c>
      <c r="J2203" s="203" t="str">
        <f>+_xlfn.XLOOKUP(Tabla1[[#This Row],[COD. COLABORADOR]],'[1]Reg_PJ_IP (Bruto)'!$A:$A,'[1]Reg_PJ_IP (Bruto)'!$BL:$BL)</f>
        <v>ACREDITADA</v>
      </c>
    </row>
    <row r="2204" spans="1:10" x14ac:dyDescent="0.3">
      <c r="A2204" s="123" t="s">
        <v>54</v>
      </c>
      <c r="B2204" s="124">
        <v>45261</v>
      </c>
      <c r="C2204" s="139" t="s">
        <v>67</v>
      </c>
      <c r="D2204" s="139">
        <v>1051329</v>
      </c>
      <c r="E2204" s="143" t="s">
        <v>604</v>
      </c>
      <c r="F2204" s="143">
        <v>6975</v>
      </c>
      <c r="G2204" s="139" t="s">
        <v>1331</v>
      </c>
      <c r="H2204" s="139" t="s">
        <v>1045</v>
      </c>
      <c r="I2204" s="142" t="s">
        <v>74</v>
      </c>
      <c r="J2204" s="203" t="str">
        <f>+_xlfn.XLOOKUP(Tabla1[[#This Row],[COD. COLABORADOR]],'[1]Reg_PJ_IP (Bruto)'!$A:$A,'[1]Reg_PJ_IP (Bruto)'!$BL:$BL)</f>
        <v>ACREDITADA</v>
      </c>
    </row>
    <row r="2205" spans="1:10" x14ac:dyDescent="0.3">
      <c r="A2205" s="123" t="s">
        <v>54</v>
      </c>
      <c r="B2205" s="124">
        <v>45261</v>
      </c>
      <c r="C2205" s="139" t="s">
        <v>67</v>
      </c>
      <c r="D2205" s="139">
        <v>1051246</v>
      </c>
      <c r="E2205" s="143" t="s">
        <v>787</v>
      </c>
      <c r="F2205" s="143">
        <v>6900</v>
      </c>
      <c r="G2205" s="139" t="s">
        <v>1328</v>
      </c>
      <c r="H2205" s="139" t="s">
        <v>1045</v>
      </c>
      <c r="I2205" s="142" t="s">
        <v>74</v>
      </c>
      <c r="J2205" s="203" t="str">
        <f>+_xlfn.XLOOKUP(Tabla1[[#This Row],[COD. COLABORADOR]],'[1]Reg_PJ_IP (Bruto)'!$A:$A,'[1]Reg_PJ_IP (Bruto)'!$BL:$BL)</f>
        <v>ACREDITADA</v>
      </c>
    </row>
    <row r="2206" spans="1:10" x14ac:dyDescent="0.3">
      <c r="A2206" s="123" t="s">
        <v>54</v>
      </c>
      <c r="B2206" s="128">
        <v>45261</v>
      </c>
      <c r="C2206" s="139" t="s">
        <v>67</v>
      </c>
      <c r="D2206" s="140">
        <v>1051467</v>
      </c>
      <c r="E2206" s="141" t="s">
        <v>1580</v>
      </c>
      <c r="F2206" s="141">
        <v>7645</v>
      </c>
      <c r="G2206" s="140" t="s">
        <v>1176</v>
      </c>
      <c r="H2206" s="140" t="s">
        <v>1045</v>
      </c>
      <c r="I2206" s="142" t="s">
        <v>1426</v>
      </c>
      <c r="J2206" s="203" t="str">
        <f>+_xlfn.XLOOKUP(Tabla1[[#This Row],[COD. COLABORADOR]],'[1]Reg_PJ_IP (Bruto)'!$A:$A,'[1]Reg_PJ_IP (Bruto)'!$BL:$BL)</f>
        <v>ACREDITADA</v>
      </c>
    </row>
    <row r="2207" spans="1:10" x14ac:dyDescent="0.3">
      <c r="A2207" s="123" t="s">
        <v>54</v>
      </c>
      <c r="B2207" s="126">
        <v>45261</v>
      </c>
      <c r="C2207" s="139" t="s">
        <v>67</v>
      </c>
      <c r="D2207" s="139">
        <v>1051453</v>
      </c>
      <c r="E2207" s="139" t="s">
        <v>612</v>
      </c>
      <c r="F2207" s="139">
        <v>6900</v>
      </c>
      <c r="G2207" s="139" t="s">
        <v>1328</v>
      </c>
      <c r="H2207" s="139" t="s">
        <v>1045</v>
      </c>
      <c r="I2207" s="142" t="s">
        <v>75</v>
      </c>
      <c r="J2207" s="203" t="str">
        <f>+_xlfn.XLOOKUP(Tabla1[[#This Row],[COD. COLABORADOR]],'[1]Reg_PJ_IP (Bruto)'!$A:$A,'[1]Reg_PJ_IP (Bruto)'!$BL:$BL)</f>
        <v>ACREDITADA</v>
      </c>
    </row>
    <row r="2208" spans="1:10" x14ac:dyDescent="0.3">
      <c r="A2208" s="123" t="s">
        <v>54</v>
      </c>
      <c r="B2208" s="126">
        <v>45271</v>
      </c>
      <c r="C2208" s="139" t="s">
        <v>67</v>
      </c>
      <c r="D2208" s="139">
        <v>1051063</v>
      </c>
      <c r="E2208" s="139" t="s">
        <v>769</v>
      </c>
      <c r="F2208" s="139">
        <v>7027</v>
      </c>
      <c r="G2208" s="139" t="s">
        <v>364</v>
      </c>
      <c r="H2208" s="139" t="s">
        <v>1051</v>
      </c>
      <c r="I2208" s="142" t="s">
        <v>74</v>
      </c>
      <c r="J2208" s="203" t="str">
        <f>+_xlfn.XLOOKUP(Tabla1[[#This Row],[COD. COLABORADOR]],'[1]Reg_PJ_IP (Bruto)'!$A:$A,'[1]Reg_PJ_IP (Bruto)'!$BL:$BL)</f>
        <v>ACREDITADA</v>
      </c>
    </row>
    <row r="2209" spans="1:10" x14ac:dyDescent="0.3">
      <c r="A2209" s="125" t="s">
        <v>54</v>
      </c>
      <c r="B2209" s="124">
        <v>45271</v>
      </c>
      <c r="C2209" s="139" t="s">
        <v>67</v>
      </c>
      <c r="D2209" s="139">
        <v>1051469</v>
      </c>
      <c r="E2209" s="143" t="s">
        <v>1581</v>
      </c>
      <c r="F2209" s="143">
        <v>6915</v>
      </c>
      <c r="G2209" s="139" t="s">
        <v>96</v>
      </c>
      <c r="H2209" s="139" t="s">
        <v>1058</v>
      </c>
      <c r="I2209" s="142" t="s">
        <v>74</v>
      </c>
      <c r="J2209" s="203" t="str">
        <f>+_xlfn.XLOOKUP(Tabla1[[#This Row],[COD. COLABORADOR]],'[1]Reg_PJ_IP (Bruto)'!$A:$A,'[1]Reg_PJ_IP (Bruto)'!$BL:$BL)</f>
        <v>ACREDITADA</v>
      </c>
    </row>
    <row r="2210" spans="1:10" x14ac:dyDescent="0.3">
      <c r="A2210" s="125" t="s">
        <v>54</v>
      </c>
      <c r="B2210" s="124">
        <v>45271</v>
      </c>
      <c r="C2210" s="139" t="s">
        <v>67</v>
      </c>
      <c r="D2210" s="139">
        <v>1050933</v>
      </c>
      <c r="E2210" s="143" t="s">
        <v>615</v>
      </c>
      <c r="F2210" s="143">
        <v>6900</v>
      </c>
      <c r="G2210" s="139" t="s">
        <v>1328</v>
      </c>
      <c r="H2210" s="139" t="s">
        <v>1045</v>
      </c>
      <c r="I2210" s="142" t="s">
        <v>74</v>
      </c>
      <c r="J2210" s="203" t="str">
        <f>+_xlfn.XLOOKUP(Tabla1[[#This Row],[COD. COLABORADOR]],'[1]Reg_PJ_IP (Bruto)'!$A:$A,'[1]Reg_PJ_IP (Bruto)'!$BL:$BL)</f>
        <v>ACREDITADA</v>
      </c>
    </row>
    <row r="2211" spans="1:10" x14ac:dyDescent="0.3">
      <c r="A2211" s="125" t="s">
        <v>54</v>
      </c>
      <c r="B2211" s="124">
        <v>45271</v>
      </c>
      <c r="C2211" s="139" t="s">
        <v>67</v>
      </c>
      <c r="D2211" s="139">
        <v>1051314</v>
      </c>
      <c r="E2211" s="143" t="s">
        <v>616</v>
      </c>
      <c r="F2211" s="143">
        <v>7027</v>
      </c>
      <c r="G2211" s="139" t="s">
        <v>364</v>
      </c>
      <c r="H2211" s="139" t="s">
        <v>1051</v>
      </c>
      <c r="I2211" s="142" t="s">
        <v>74</v>
      </c>
      <c r="J2211" s="203" t="str">
        <f>+_xlfn.XLOOKUP(Tabla1[[#This Row],[COD. COLABORADOR]],'[1]Reg_PJ_IP (Bruto)'!$A:$A,'[1]Reg_PJ_IP (Bruto)'!$BL:$BL)</f>
        <v>ACREDITADA</v>
      </c>
    </row>
    <row r="2212" spans="1:10" x14ac:dyDescent="0.3">
      <c r="A2212" s="125" t="s">
        <v>54</v>
      </c>
      <c r="B2212" s="124">
        <v>45292</v>
      </c>
      <c r="C2212" s="139" t="s">
        <v>67</v>
      </c>
      <c r="D2212" s="139">
        <v>1051381</v>
      </c>
      <c r="E2212" s="143" t="s">
        <v>1563</v>
      </c>
      <c r="F2212" s="143">
        <v>7038</v>
      </c>
      <c r="G2212" s="139" t="s">
        <v>1564</v>
      </c>
      <c r="H2212" s="139" t="s">
        <v>1044</v>
      </c>
      <c r="I2212" s="142" t="s">
        <v>74</v>
      </c>
      <c r="J2212" s="203" t="str">
        <f>+_xlfn.XLOOKUP(Tabla1[[#This Row],[COD. COLABORADOR]],'[1]Reg_PJ_IP (Bruto)'!$A:$A,'[1]Reg_PJ_IP (Bruto)'!$BL:$BL)</f>
        <v>ACREDITADA</v>
      </c>
    </row>
    <row r="2213" spans="1:10" x14ac:dyDescent="0.3">
      <c r="A2213" s="123" t="s">
        <v>54</v>
      </c>
      <c r="B2213" s="124">
        <v>45292</v>
      </c>
      <c r="C2213" s="139" t="s">
        <v>67</v>
      </c>
      <c r="D2213" s="139">
        <v>1051367</v>
      </c>
      <c r="E2213" s="143" t="s">
        <v>614</v>
      </c>
      <c r="F2213" s="143">
        <v>6430</v>
      </c>
      <c r="G2213" s="139" t="s">
        <v>94</v>
      </c>
      <c r="H2213" s="139" t="s">
        <v>1046</v>
      </c>
      <c r="I2213" s="142" t="s">
        <v>75</v>
      </c>
      <c r="J2213" s="203" t="str">
        <f>+_xlfn.XLOOKUP(Tabla1[[#This Row],[COD. COLABORADOR]],'[1]Reg_PJ_IP (Bruto)'!$A:$A,'[1]Reg_PJ_IP (Bruto)'!$BL:$BL)</f>
        <v>ACREDITADA</v>
      </c>
    </row>
    <row r="2214" spans="1:10" x14ac:dyDescent="0.3">
      <c r="A2214" s="123" t="s">
        <v>54</v>
      </c>
      <c r="B2214" s="126">
        <v>45292</v>
      </c>
      <c r="C2214" s="139" t="s">
        <v>67</v>
      </c>
      <c r="D2214" s="140">
        <v>1051218</v>
      </c>
      <c r="E2214" s="139" t="s">
        <v>613</v>
      </c>
      <c r="F2214" s="140">
        <v>6430</v>
      </c>
      <c r="G2214" s="140" t="s">
        <v>94</v>
      </c>
      <c r="H2214" s="139" t="s">
        <v>1046</v>
      </c>
      <c r="I2214" s="142" t="s">
        <v>75</v>
      </c>
      <c r="J2214" s="203" t="str">
        <f>+_xlfn.XLOOKUP(Tabla1[[#This Row],[COD. COLABORADOR]],'[1]Reg_PJ_IP (Bruto)'!$A:$A,'[1]Reg_PJ_IP (Bruto)'!$BL:$BL)</f>
        <v>ACREDITADA</v>
      </c>
    </row>
    <row r="2215" spans="1:10" x14ac:dyDescent="0.3">
      <c r="A2215" s="125" t="s">
        <v>54</v>
      </c>
      <c r="B2215" s="124">
        <v>45336</v>
      </c>
      <c r="C2215" s="139" t="s">
        <v>71</v>
      </c>
      <c r="D2215" s="139">
        <v>1051411</v>
      </c>
      <c r="E2215" s="143" t="s">
        <v>167</v>
      </c>
      <c r="F2215" s="143">
        <v>4550</v>
      </c>
      <c r="G2215" s="139" t="s">
        <v>168</v>
      </c>
      <c r="H2215" s="139" t="s">
        <v>1046</v>
      </c>
      <c r="I2215" s="142" t="s">
        <v>71</v>
      </c>
      <c r="J2215" s="203" t="str">
        <f>+_xlfn.XLOOKUP(Tabla1[[#This Row],[COD. COLABORADOR]],'[1]Reg_PJ_IP (Bruto)'!$A:$A,'[1]Reg_PJ_IP (Bruto)'!$BL:$BL)</f>
        <v>ACREDITADA</v>
      </c>
    </row>
    <row r="2216" spans="1:10" x14ac:dyDescent="0.3">
      <c r="A2216" s="125" t="s">
        <v>54</v>
      </c>
      <c r="B2216" s="124">
        <v>45342</v>
      </c>
      <c r="C2216" s="139" t="s">
        <v>68</v>
      </c>
      <c r="D2216" s="139">
        <v>1051267</v>
      </c>
      <c r="E2216" s="143" t="s">
        <v>617</v>
      </c>
      <c r="F2216" s="143">
        <v>1750</v>
      </c>
      <c r="G2216" s="139" t="s">
        <v>162</v>
      </c>
      <c r="H2216" s="139" t="s">
        <v>1047</v>
      </c>
      <c r="I2216" s="142" t="s">
        <v>75</v>
      </c>
      <c r="J2216" s="203" t="str">
        <f>+_xlfn.XLOOKUP(Tabla1[[#This Row],[COD. COLABORADOR]],'[1]Reg_PJ_IP (Bruto)'!$A:$A,'[1]Reg_PJ_IP (Bruto)'!$BL:$BL)</f>
        <v>ACREDITADA</v>
      </c>
    </row>
    <row r="2217" spans="1:10" x14ac:dyDescent="0.3">
      <c r="A2217" s="125" t="s">
        <v>54</v>
      </c>
      <c r="B2217" s="128">
        <v>45342</v>
      </c>
      <c r="C2217" s="139" t="s">
        <v>68</v>
      </c>
      <c r="D2217" s="139">
        <v>1051377</v>
      </c>
      <c r="E2217" s="143" t="s">
        <v>596</v>
      </c>
      <c r="F2217" s="143">
        <v>4250</v>
      </c>
      <c r="G2217" s="139" t="s">
        <v>100</v>
      </c>
      <c r="H2217" s="139" t="s">
        <v>1044</v>
      </c>
      <c r="I2217" s="142" t="s">
        <v>74</v>
      </c>
      <c r="J2217" s="203" t="str">
        <f>+_xlfn.XLOOKUP(Tabla1[[#This Row],[COD. COLABORADOR]],'[1]Reg_PJ_IP (Bruto)'!$A:$A,'[1]Reg_PJ_IP (Bruto)'!$BL:$BL)</f>
        <v>ACREDITADA</v>
      </c>
    </row>
    <row r="2218" spans="1:10" x14ac:dyDescent="0.3">
      <c r="A2218" s="125" t="s">
        <v>54</v>
      </c>
      <c r="B2218" s="124">
        <v>45348</v>
      </c>
      <c r="C2218" s="139" t="s">
        <v>68</v>
      </c>
      <c r="D2218" s="139">
        <v>1051229</v>
      </c>
      <c r="E2218" s="143" t="s">
        <v>618</v>
      </c>
      <c r="F2218" s="143">
        <v>6915</v>
      </c>
      <c r="G2218" s="139" t="s">
        <v>96</v>
      </c>
      <c r="H2218" s="139" t="s">
        <v>1052</v>
      </c>
      <c r="I2218" s="142" t="s">
        <v>74</v>
      </c>
      <c r="J2218" s="203" t="str">
        <f>+_xlfn.XLOOKUP(Tabla1[[#This Row],[COD. COLABORADOR]],'[1]Reg_PJ_IP (Bruto)'!$A:$A,'[1]Reg_PJ_IP (Bruto)'!$BL:$BL)</f>
        <v>ACREDITADA</v>
      </c>
    </row>
    <row r="2219" spans="1:10" x14ac:dyDescent="0.3">
      <c r="A2219" s="123" t="s">
        <v>54</v>
      </c>
      <c r="B2219" s="124">
        <v>45352</v>
      </c>
      <c r="C2219" s="139" t="s">
        <v>68</v>
      </c>
      <c r="D2219" s="139">
        <v>1051418</v>
      </c>
      <c r="E2219" s="143" t="s">
        <v>708</v>
      </c>
      <c r="F2219" s="143">
        <v>4550</v>
      </c>
      <c r="G2219" s="139" t="s">
        <v>168</v>
      </c>
      <c r="H2219" s="139" t="s">
        <v>1046</v>
      </c>
      <c r="I2219" s="142" t="s">
        <v>74</v>
      </c>
      <c r="J2219" s="203" t="str">
        <f>+_xlfn.XLOOKUP(Tabla1[[#This Row],[COD. COLABORADOR]],'[1]Reg_PJ_IP (Bruto)'!$A:$A,'[1]Reg_PJ_IP (Bruto)'!$BL:$BL)</f>
        <v>ACREDITADA</v>
      </c>
    </row>
    <row r="2220" spans="1:10" x14ac:dyDescent="0.3">
      <c r="A2220" s="123" t="s">
        <v>54</v>
      </c>
      <c r="B2220" s="126">
        <v>45352</v>
      </c>
      <c r="C2220" s="139" t="s">
        <v>68</v>
      </c>
      <c r="D2220" s="139">
        <v>1051309</v>
      </c>
      <c r="E2220" s="143" t="s">
        <v>622</v>
      </c>
      <c r="F2220" s="139">
        <v>7027</v>
      </c>
      <c r="G2220" s="139" t="s">
        <v>364</v>
      </c>
      <c r="H2220" s="139" t="s">
        <v>1051</v>
      </c>
      <c r="I2220" s="142" t="s">
        <v>74</v>
      </c>
      <c r="J2220" s="203" t="str">
        <f>+_xlfn.XLOOKUP(Tabla1[[#This Row],[COD. COLABORADOR]],'[1]Reg_PJ_IP (Bruto)'!$A:$A,'[1]Reg_PJ_IP (Bruto)'!$BL:$BL)</f>
        <v>ACREDITADA</v>
      </c>
    </row>
    <row r="2221" spans="1:10" x14ac:dyDescent="0.3">
      <c r="A2221" s="123" t="s">
        <v>54</v>
      </c>
      <c r="B2221" s="126">
        <v>45352</v>
      </c>
      <c r="C2221" s="139" t="s">
        <v>68</v>
      </c>
      <c r="D2221" s="139">
        <v>1051312</v>
      </c>
      <c r="E2221" s="139" t="s">
        <v>608</v>
      </c>
      <c r="F2221" s="139">
        <v>7027</v>
      </c>
      <c r="G2221" s="139" t="s">
        <v>364</v>
      </c>
      <c r="H2221" s="139" t="s">
        <v>1051</v>
      </c>
      <c r="I2221" s="142" t="s">
        <v>74</v>
      </c>
      <c r="J2221" s="203" t="str">
        <f>+_xlfn.XLOOKUP(Tabla1[[#This Row],[COD. COLABORADOR]],'[1]Reg_PJ_IP (Bruto)'!$A:$A,'[1]Reg_PJ_IP (Bruto)'!$BL:$BL)</f>
        <v>ACREDITADA</v>
      </c>
    </row>
    <row r="2222" spans="1:10" x14ac:dyDescent="0.3">
      <c r="A2222" s="123" t="s">
        <v>54</v>
      </c>
      <c r="B2222" s="126">
        <v>45352</v>
      </c>
      <c r="C2222" s="139" t="s">
        <v>68</v>
      </c>
      <c r="D2222" s="139">
        <v>1050623</v>
      </c>
      <c r="E2222" s="139" t="s">
        <v>170</v>
      </c>
      <c r="F2222" s="139">
        <v>5950</v>
      </c>
      <c r="G2222" s="139" t="s">
        <v>129</v>
      </c>
      <c r="H2222" s="139" t="s">
        <v>1067</v>
      </c>
      <c r="I2222" s="142" t="s">
        <v>74</v>
      </c>
      <c r="J2222" s="203" t="str">
        <f>+_xlfn.XLOOKUP(Tabla1[[#This Row],[COD. COLABORADOR]],'[1]Reg_PJ_IP (Bruto)'!$A:$A,'[1]Reg_PJ_IP (Bruto)'!$BL:$BL)</f>
        <v>ACREDITADA</v>
      </c>
    </row>
    <row r="2223" spans="1:10" x14ac:dyDescent="0.3">
      <c r="A2223" s="123" t="s">
        <v>54</v>
      </c>
      <c r="B2223" s="124">
        <v>45358</v>
      </c>
      <c r="C2223" s="139" t="s">
        <v>68</v>
      </c>
      <c r="D2223" s="139">
        <v>1051498</v>
      </c>
      <c r="E2223" s="143" t="s">
        <v>619</v>
      </c>
      <c r="F2223" s="143">
        <v>7683</v>
      </c>
      <c r="G2223" s="139" t="s">
        <v>92</v>
      </c>
      <c r="H2223" s="139" t="s">
        <v>1059</v>
      </c>
      <c r="I2223" s="142" t="s">
        <v>75</v>
      </c>
      <c r="J2223" s="203" t="str">
        <f>+_xlfn.XLOOKUP(Tabla1[[#This Row],[COD. COLABORADOR]],'[1]Reg_PJ_IP (Bruto)'!$A:$A,'[1]Reg_PJ_IP (Bruto)'!$BL:$BL)</f>
        <v>ACREDITADA</v>
      </c>
    </row>
    <row r="2224" spans="1:10" x14ac:dyDescent="0.3">
      <c r="A2224" s="125" t="s">
        <v>54</v>
      </c>
      <c r="B2224" s="124">
        <v>45358</v>
      </c>
      <c r="C2224" s="139" t="s">
        <v>70</v>
      </c>
      <c r="D2224" s="139">
        <v>1051499</v>
      </c>
      <c r="E2224" s="143" t="s">
        <v>621</v>
      </c>
      <c r="F2224" s="143">
        <v>7683</v>
      </c>
      <c r="G2224" s="139" t="s">
        <v>92</v>
      </c>
      <c r="H2224" s="139" t="s">
        <v>1059</v>
      </c>
      <c r="I2224" s="142" t="s">
        <v>75</v>
      </c>
      <c r="J2224" s="203" t="str">
        <f>+_xlfn.XLOOKUP(Tabla1[[#This Row],[COD. COLABORADOR]],'[1]Reg_PJ_IP (Bruto)'!$A:$A,'[1]Reg_PJ_IP (Bruto)'!$BL:$BL)</f>
        <v>ACREDITADA</v>
      </c>
    </row>
    <row r="2225" spans="1:10" x14ac:dyDescent="0.3">
      <c r="A2225" s="123" t="s">
        <v>54</v>
      </c>
      <c r="B2225" s="124">
        <v>45358</v>
      </c>
      <c r="C2225" s="139" t="s">
        <v>70</v>
      </c>
      <c r="D2225" s="139">
        <v>1051500</v>
      </c>
      <c r="E2225" s="143" t="s">
        <v>625</v>
      </c>
      <c r="F2225" s="143">
        <v>7683</v>
      </c>
      <c r="G2225" s="139" t="s">
        <v>92</v>
      </c>
      <c r="H2225" s="139" t="s">
        <v>1059</v>
      </c>
      <c r="I2225" s="142" t="s">
        <v>75</v>
      </c>
      <c r="J2225" s="203" t="str">
        <f>+_xlfn.XLOOKUP(Tabla1[[#This Row],[COD. COLABORADOR]],'[1]Reg_PJ_IP (Bruto)'!$A:$A,'[1]Reg_PJ_IP (Bruto)'!$BL:$BL)</f>
        <v>ACREDITADA</v>
      </c>
    </row>
    <row r="2226" spans="1:10" x14ac:dyDescent="0.3">
      <c r="A2226" s="123" t="s">
        <v>54</v>
      </c>
      <c r="B2226" s="126">
        <v>45358</v>
      </c>
      <c r="C2226" s="139" t="s">
        <v>70</v>
      </c>
      <c r="D2226" s="139">
        <v>1051497</v>
      </c>
      <c r="E2226" s="143" t="s">
        <v>620</v>
      </c>
      <c r="F2226" s="139">
        <v>7683</v>
      </c>
      <c r="G2226" s="139" t="s">
        <v>92</v>
      </c>
      <c r="H2226" s="139" t="s">
        <v>1059</v>
      </c>
      <c r="I2226" s="142" t="s">
        <v>75</v>
      </c>
      <c r="J2226" s="203" t="str">
        <f>+_xlfn.XLOOKUP(Tabla1[[#This Row],[COD. COLABORADOR]],'[1]Reg_PJ_IP (Bruto)'!$A:$A,'[1]Reg_PJ_IP (Bruto)'!$BL:$BL)</f>
        <v>ACREDITADA</v>
      </c>
    </row>
    <row r="2227" spans="1:10" x14ac:dyDescent="0.3">
      <c r="A2227" s="123" t="s">
        <v>54</v>
      </c>
      <c r="B2227" s="126">
        <v>45358</v>
      </c>
      <c r="C2227" s="139" t="s">
        <v>68</v>
      </c>
      <c r="D2227" s="139">
        <v>1051269</v>
      </c>
      <c r="E2227" s="143" t="s">
        <v>624</v>
      </c>
      <c r="F2227" s="139">
        <v>6902</v>
      </c>
      <c r="G2227" s="139" t="s">
        <v>1431</v>
      </c>
      <c r="H2227" s="139" t="s">
        <v>1047</v>
      </c>
      <c r="I2227" s="142" t="s">
        <v>74</v>
      </c>
      <c r="J2227" s="203" t="str">
        <f>+_xlfn.XLOOKUP(Tabla1[[#This Row],[COD. COLABORADOR]],'[1]Reg_PJ_IP (Bruto)'!$A:$A,'[1]Reg_PJ_IP (Bruto)'!$BL:$BL)</f>
        <v>ACREDITADA</v>
      </c>
    </row>
    <row r="2228" spans="1:10" x14ac:dyDescent="0.3">
      <c r="A2228" s="123" t="s">
        <v>54</v>
      </c>
      <c r="B2228" s="124">
        <v>45358</v>
      </c>
      <c r="C2228" s="139" t="s">
        <v>68</v>
      </c>
      <c r="D2228" s="139">
        <v>1051238</v>
      </c>
      <c r="E2228" s="143" t="s">
        <v>623</v>
      </c>
      <c r="F2228" s="143">
        <v>7481</v>
      </c>
      <c r="G2228" s="139" t="s">
        <v>1326</v>
      </c>
      <c r="H2228" s="139" t="s">
        <v>1051</v>
      </c>
      <c r="I2228" s="142" t="s">
        <v>74</v>
      </c>
      <c r="J2228" s="203" t="str">
        <f>+_xlfn.XLOOKUP(Tabla1[[#This Row],[COD. COLABORADOR]],'[1]Reg_PJ_IP (Bruto)'!$A:$A,'[1]Reg_PJ_IP (Bruto)'!$BL:$BL)</f>
        <v>ACREDITADA</v>
      </c>
    </row>
    <row r="2229" spans="1:10" x14ac:dyDescent="0.3">
      <c r="A2229" s="123" t="s">
        <v>54</v>
      </c>
      <c r="B2229" s="126">
        <v>45363</v>
      </c>
      <c r="C2229" s="139" t="s">
        <v>70</v>
      </c>
      <c r="D2229" s="139">
        <v>1051496</v>
      </c>
      <c r="E2229" s="143" t="s">
        <v>91</v>
      </c>
      <c r="F2229" s="139">
        <v>7683</v>
      </c>
      <c r="G2229" s="154" t="s">
        <v>92</v>
      </c>
      <c r="H2229" s="139" t="s">
        <v>1059</v>
      </c>
      <c r="I2229" s="142" t="s">
        <v>75</v>
      </c>
      <c r="J2229" s="203" t="str">
        <f>+_xlfn.XLOOKUP(Tabla1[[#This Row],[COD. COLABORADOR]],'[1]Reg_PJ_IP (Bruto)'!$A:$A,'[1]Reg_PJ_IP (Bruto)'!$BL:$BL)</f>
        <v>ACREDITADA</v>
      </c>
    </row>
    <row r="2230" spans="1:10" x14ac:dyDescent="0.3">
      <c r="A2230" s="123" t="s">
        <v>54</v>
      </c>
      <c r="B2230" s="124">
        <v>45383</v>
      </c>
      <c r="C2230" s="139" t="s">
        <v>70</v>
      </c>
      <c r="D2230" s="139">
        <v>1051509</v>
      </c>
      <c r="E2230" s="143" t="s">
        <v>1335</v>
      </c>
      <c r="F2230" s="143">
        <v>7027</v>
      </c>
      <c r="G2230" s="139" t="s">
        <v>364</v>
      </c>
      <c r="H2230" s="139" t="s">
        <v>1051</v>
      </c>
      <c r="I2230" s="142" t="s">
        <v>75</v>
      </c>
      <c r="J2230" s="203" t="str">
        <f>+_xlfn.XLOOKUP(Tabla1[[#This Row],[COD. COLABORADOR]],'[1]Reg_PJ_IP (Bruto)'!$A:$A,'[1]Reg_PJ_IP (Bruto)'!$BL:$BL)</f>
        <v>ACREDITADA</v>
      </c>
    </row>
    <row r="2231" spans="1:10" x14ac:dyDescent="0.3">
      <c r="A2231" s="123" t="s">
        <v>54</v>
      </c>
      <c r="B2231" s="124">
        <v>45383</v>
      </c>
      <c r="C2231" s="139" t="s">
        <v>70</v>
      </c>
      <c r="D2231" s="139">
        <v>1051214</v>
      </c>
      <c r="E2231" s="143" t="s">
        <v>628</v>
      </c>
      <c r="F2231" s="143">
        <v>4250</v>
      </c>
      <c r="G2231" s="139" t="s">
        <v>100</v>
      </c>
      <c r="H2231" s="139" t="s">
        <v>1044</v>
      </c>
      <c r="I2231" s="142" t="s">
        <v>74</v>
      </c>
      <c r="J2231" s="203" t="str">
        <f>+_xlfn.XLOOKUP(Tabla1[[#This Row],[COD. COLABORADOR]],'[1]Reg_PJ_IP (Bruto)'!$A:$A,'[1]Reg_PJ_IP (Bruto)'!$BL:$BL)</f>
        <v>ACREDITADA</v>
      </c>
    </row>
    <row r="2232" spans="1:10" x14ac:dyDescent="0.3">
      <c r="A2232" s="123" t="s">
        <v>54</v>
      </c>
      <c r="B2232" s="126">
        <v>45385</v>
      </c>
      <c r="C2232" s="139" t="s">
        <v>68</v>
      </c>
      <c r="D2232" s="139">
        <v>1051267</v>
      </c>
      <c r="E2232" s="143" t="s">
        <v>617</v>
      </c>
      <c r="F2232" s="143">
        <v>1750</v>
      </c>
      <c r="G2232" s="143" t="s">
        <v>162</v>
      </c>
      <c r="H2232" s="139" t="s">
        <v>1047</v>
      </c>
      <c r="I2232" s="142" t="s">
        <v>75</v>
      </c>
      <c r="J2232" s="203" t="str">
        <f>+_xlfn.XLOOKUP(Tabla1[[#This Row],[COD. COLABORADOR]],'[1]Reg_PJ_IP (Bruto)'!$A:$A,'[1]Reg_PJ_IP (Bruto)'!$BL:$BL)</f>
        <v>ACREDITADA</v>
      </c>
    </row>
    <row r="2233" spans="1:10" x14ac:dyDescent="0.3">
      <c r="A2233" s="123" t="s">
        <v>54</v>
      </c>
      <c r="B2233" s="124">
        <v>45385</v>
      </c>
      <c r="C2233" s="139" t="s">
        <v>70</v>
      </c>
      <c r="D2233" s="139">
        <v>1051265</v>
      </c>
      <c r="E2233" s="143" t="s">
        <v>627</v>
      </c>
      <c r="F2233" s="143">
        <v>1750</v>
      </c>
      <c r="G2233" s="139" t="s">
        <v>162</v>
      </c>
      <c r="H2233" s="139" t="s">
        <v>1047</v>
      </c>
      <c r="I2233" s="142" t="s">
        <v>75</v>
      </c>
      <c r="J2233" s="203" t="str">
        <f>+_xlfn.XLOOKUP(Tabla1[[#This Row],[COD. COLABORADOR]],'[1]Reg_PJ_IP (Bruto)'!$A:$A,'[1]Reg_PJ_IP (Bruto)'!$BL:$BL)</f>
        <v>ACREDITADA</v>
      </c>
    </row>
    <row r="2234" spans="1:10" x14ac:dyDescent="0.3">
      <c r="A2234" s="123" t="s">
        <v>54</v>
      </c>
      <c r="B2234" s="126">
        <v>45385</v>
      </c>
      <c r="C2234" s="139" t="s">
        <v>70</v>
      </c>
      <c r="D2234" s="139">
        <v>1051400</v>
      </c>
      <c r="E2234" s="143" t="s">
        <v>626</v>
      </c>
      <c r="F2234" s="143">
        <v>7160</v>
      </c>
      <c r="G2234" s="143" t="s">
        <v>1424</v>
      </c>
      <c r="H2234" s="139" t="s">
        <v>1064</v>
      </c>
      <c r="I2234" s="142" t="s">
        <v>74</v>
      </c>
      <c r="J2234" s="203" t="str">
        <f>+_xlfn.XLOOKUP(Tabla1[[#This Row],[COD. COLABORADOR]],'[1]Reg_PJ_IP (Bruto)'!$A:$A,'[1]Reg_PJ_IP (Bruto)'!$BL:$BL)</f>
        <v>ACREDITADA</v>
      </c>
    </row>
    <row r="2235" spans="1:10" x14ac:dyDescent="0.3">
      <c r="A2235" s="123" t="s">
        <v>54</v>
      </c>
      <c r="B2235" s="124">
        <v>45386</v>
      </c>
      <c r="C2235" s="139" t="s">
        <v>70</v>
      </c>
      <c r="D2235" s="139">
        <v>1051417</v>
      </c>
      <c r="E2235" s="143" t="s">
        <v>127</v>
      </c>
      <c r="F2235" s="143">
        <v>7331</v>
      </c>
      <c r="G2235" s="139" t="s">
        <v>1325</v>
      </c>
      <c r="H2235" s="139" t="s">
        <v>1047</v>
      </c>
      <c r="I2235" s="142" t="s">
        <v>75</v>
      </c>
      <c r="J2235" s="203" t="str">
        <f>+_xlfn.XLOOKUP(Tabla1[[#This Row],[COD. COLABORADOR]],'[1]Reg_PJ_IP (Bruto)'!$A:$A,'[1]Reg_PJ_IP (Bruto)'!$BL:$BL)</f>
        <v>ACREDITADA</v>
      </c>
    </row>
    <row r="2236" spans="1:10" x14ac:dyDescent="0.3">
      <c r="A2236" s="123" t="s">
        <v>54</v>
      </c>
      <c r="B2236" s="126">
        <v>45386</v>
      </c>
      <c r="C2236" s="139" t="s">
        <v>68</v>
      </c>
      <c r="D2236" s="139">
        <v>1051216</v>
      </c>
      <c r="E2236" s="139" t="s">
        <v>1572</v>
      </c>
      <c r="F2236" s="139">
        <v>7036</v>
      </c>
      <c r="G2236" s="139" t="s">
        <v>1427</v>
      </c>
      <c r="H2236" s="139" t="s">
        <v>1046</v>
      </c>
      <c r="I2236" s="142" t="s">
        <v>74</v>
      </c>
      <c r="J2236" s="203" t="str">
        <f>+_xlfn.XLOOKUP(Tabla1[[#This Row],[COD. COLABORADOR]],'[1]Reg_PJ_IP (Bruto)'!$A:$A,'[1]Reg_PJ_IP (Bruto)'!$BL:$BL)</f>
        <v>ACREDITADA</v>
      </c>
    </row>
    <row r="2237" spans="1:10" x14ac:dyDescent="0.3">
      <c r="A2237" s="123" t="s">
        <v>54</v>
      </c>
      <c r="B2237" s="124">
        <v>45386</v>
      </c>
      <c r="C2237" s="139" t="s">
        <v>70</v>
      </c>
      <c r="D2237" s="139">
        <v>1051379</v>
      </c>
      <c r="E2237" s="143" t="s">
        <v>597</v>
      </c>
      <c r="F2237" s="143">
        <v>4250</v>
      </c>
      <c r="G2237" s="139" t="s">
        <v>100</v>
      </c>
      <c r="H2237" s="139" t="s">
        <v>1044</v>
      </c>
      <c r="I2237" s="142" t="s">
        <v>75</v>
      </c>
      <c r="J2237" s="203" t="str">
        <f>+_xlfn.XLOOKUP(Tabla1[[#This Row],[COD. COLABORADOR]],'[1]Reg_PJ_IP (Bruto)'!$A:$A,'[1]Reg_PJ_IP (Bruto)'!$BL:$BL)</f>
        <v>ACREDITADA</v>
      </c>
    </row>
    <row r="2238" spans="1:10" x14ac:dyDescent="0.3">
      <c r="A2238" s="123" t="s">
        <v>54</v>
      </c>
      <c r="B2238" s="124">
        <v>45413</v>
      </c>
      <c r="C2238" s="139" t="s">
        <v>71</v>
      </c>
      <c r="D2238" s="139">
        <v>1050623</v>
      </c>
      <c r="E2238" s="143" t="s">
        <v>170</v>
      </c>
      <c r="F2238" s="143">
        <v>5950</v>
      </c>
      <c r="G2238" s="139" t="s">
        <v>129</v>
      </c>
      <c r="H2238" s="139" t="s">
        <v>1067</v>
      </c>
      <c r="I2238" s="142" t="s">
        <v>71</v>
      </c>
      <c r="J2238" s="203" t="str">
        <f>+_xlfn.XLOOKUP(Tabla1[[#This Row],[COD. COLABORADOR]],'[1]Reg_PJ_IP (Bruto)'!$A:$A,'[1]Reg_PJ_IP (Bruto)'!$BL:$BL)</f>
        <v>ACREDITADA</v>
      </c>
    </row>
    <row r="2239" spans="1:10" x14ac:dyDescent="0.3">
      <c r="A2239" s="123" t="s">
        <v>54</v>
      </c>
      <c r="B2239" s="124">
        <v>45413</v>
      </c>
      <c r="C2239" s="139" t="s">
        <v>71</v>
      </c>
      <c r="D2239" s="139">
        <v>1051356</v>
      </c>
      <c r="E2239" s="143" t="s">
        <v>169</v>
      </c>
      <c r="F2239" s="143">
        <v>4250</v>
      </c>
      <c r="G2239" s="139" t="s">
        <v>100</v>
      </c>
      <c r="H2239" s="139" t="s">
        <v>1044</v>
      </c>
      <c r="I2239" s="142" t="s">
        <v>71</v>
      </c>
      <c r="J2239" s="203" t="str">
        <f>+_xlfn.XLOOKUP(Tabla1[[#This Row],[COD. COLABORADOR]],'[1]Reg_PJ_IP (Bruto)'!$A:$A,'[1]Reg_PJ_IP (Bruto)'!$BL:$BL)</f>
        <v>ACREDITADA</v>
      </c>
    </row>
    <row r="2240" spans="1:10" x14ac:dyDescent="0.3">
      <c r="A2240" s="123" t="s">
        <v>54</v>
      </c>
      <c r="B2240" s="124">
        <v>45413</v>
      </c>
      <c r="C2240" s="139" t="s">
        <v>70</v>
      </c>
      <c r="D2240" s="139">
        <v>1051451</v>
      </c>
      <c r="E2240" s="143" t="s">
        <v>770</v>
      </c>
      <c r="F2240" s="143">
        <v>7498</v>
      </c>
      <c r="G2240" s="139" t="s">
        <v>1330</v>
      </c>
      <c r="H2240" s="139" t="s">
        <v>1045</v>
      </c>
      <c r="I2240" s="142" t="s">
        <v>75</v>
      </c>
      <c r="J2240" s="203" t="str">
        <f>+_xlfn.XLOOKUP(Tabla1[[#This Row],[COD. COLABORADOR]],'[1]Reg_PJ_IP (Bruto)'!$A:$A,'[1]Reg_PJ_IP (Bruto)'!$BL:$BL)</f>
        <v>ACREDITADA</v>
      </c>
    </row>
    <row r="2241" spans="1:10" x14ac:dyDescent="0.3">
      <c r="A2241" s="123" t="s">
        <v>54</v>
      </c>
      <c r="B2241" s="124">
        <v>45413</v>
      </c>
      <c r="C2241" s="139" t="s">
        <v>70</v>
      </c>
      <c r="D2241" s="139">
        <v>1051369</v>
      </c>
      <c r="E2241" s="143" t="s">
        <v>630</v>
      </c>
      <c r="F2241" s="143">
        <v>6915</v>
      </c>
      <c r="G2241" s="139" t="s">
        <v>96</v>
      </c>
      <c r="H2241" s="139" t="s">
        <v>1045</v>
      </c>
      <c r="I2241" s="142" t="s">
        <v>74</v>
      </c>
      <c r="J2241" s="203" t="str">
        <f>+_xlfn.XLOOKUP(Tabla1[[#This Row],[COD. COLABORADOR]],'[1]Reg_PJ_IP (Bruto)'!$A:$A,'[1]Reg_PJ_IP (Bruto)'!$BL:$BL)</f>
        <v>ACREDITADA</v>
      </c>
    </row>
    <row r="2242" spans="1:10" x14ac:dyDescent="0.3">
      <c r="A2242" s="123" t="s">
        <v>54</v>
      </c>
      <c r="B2242" s="124">
        <v>45413</v>
      </c>
      <c r="C2242" s="139" t="s">
        <v>70</v>
      </c>
      <c r="D2242" s="139">
        <v>1051273</v>
      </c>
      <c r="E2242" s="143" t="s">
        <v>633</v>
      </c>
      <c r="F2242" s="143">
        <v>1800</v>
      </c>
      <c r="G2242" s="139" t="s">
        <v>1178</v>
      </c>
      <c r="H2242" s="139" t="s">
        <v>1051</v>
      </c>
      <c r="I2242" s="142" t="s">
        <v>75</v>
      </c>
      <c r="J2242" s="203" t="str">
        <f>+_xlfn.XLOOKUP(Tabla1[[#This Row],[COD. COLABORADOR]],'[1]Reg_PJ_IP (Bruto)'!$A:$A,'[1]Reg_PJ_IP (Bruto)'!$BL:$BL)</f>
        <v>ACREDITADA</v>
      </c>
    </row>
    <row r="2243" spans="1:10" x14ac:dyDescent="0.3">
      <c r="A2243" s="123" t="s">
        <v>54</v>
      </c>
      <c r="B2243" s="126">
        <v>45413</v>
      </c>
      <c r="C2243" s="139" t="s">
        <v>70</v>
      </c>
      <c r="D2243" s="139">
        <v>1051052</v>
      </c>
      <c r="E2243" s="143" t="s">
        <v>629</v>
      </c>
      <c r="F2243" s="139">
        <v>7027</v>
      </c>
      <c r="G2243" s="139" t="s">
        <v>364</v>
      </c>
      <c r="H2243" s="139" t="s">
        <v>1051</v>
      </c>
      <c r="I2243" s="142" t="s">
        <v>75</v>
      </c>
      <c r="J2243" s="203" t="str">
        <f>+_xlfn.XLOOKUP(Tabla1[[#This Row],[COD. COLABORADOR]],'[1]Reg_PJ_IP (Bruto)'!$A:$A,'[1]Reg_PJ_IP (Bruto)'!$BL:$BL)</f>
        <v>ACREDITADA</v>
      </c>
    </row>
    <row r="2244" spans="1:10" x14ac:dyDescent="0.3">
      <c r="A2244" s="123" t="s">
        <v>54</v>
      </c>
      <c r="B2244" s="124">
        <v>45415</v>
      </c>
      <c r="C2244" s="139" t="s">
        <v>70</v>
      </c>
      <c r="D2244" s="139">
        <v>1051420</v>
      </c>
      <c r="E2244" s="143" t="s">
        <v>631</v>
      </c>
      <c r="F2244" s="143">
        <v>7331</v>
      </c>
      <c r="G2244" s="139" t="s">
        <v>1325</v>
      </c>
      <c r="H2244" s="139" t="s">
        <v>1047</v>
      </c>
      <c r="I2244" s="142" t="s">
        <v>74</v>
      </c>
      <c r="J2244" s="203" t="str">
        <f>+_xlfn.XLOOKUP(Tabla1[[#This Row],[COD. COLABORADOR]],'[1]Reg_PJ_IP (Bruto)'!$A:$A,'[1]Reg_PJ_IP (Bruto)'!$BL:$BL)</f>
        <v>ACREDITADA</v>
      </c>
    </row>
    <row r="2245" spans="1:10" x14ac:dyDescent="0.3">
      <c r="A2245" s="123" t="s">
        <v>54</v>
      </c>
      <c r="B2245" s="124">
        <v>45420</v>
      </c>
      <c r="C2245" s="139" t="s">
        <v>70</v>
      </c>
      <c r="D2245" s="139">
        <v>1051474</v>
      </c>
      <c r="E2245" s="143" t="s">
        <v>90</v>
      </c>
      <c r="F2245" s="143">
        <v>7657</v>
      </c>
      <c r="G2245" s="139" t="s">
        <v>1172</v>
      </c>
      <c r="H2245" s="139" t="s">
        <v>1045</v>
      </c>
      <c r="I2245" s="142" t="s">
        <v>74</v>
      </c>
      <c r="J2245" s="203" t="str">
        <f>+_xlfn.XLOOKUP(Tabla1[[#This Row],[COD. COLABORADOR]],'[1]Reg_PJ_IP (Bruto)'!$A:$A,'[1]Reg_PJ_IP (Bruto)'!$BL:$BL)</f>
        <v>ACREDITADA</v>
      </c>
    </row>
    <row r="2246" spans="1:10" x14ac:dyDescent="0.3">
      <c r="A2246" s="123" t="s">
        <v>54</v>
      </c>
      <c r="B2246" s="126">
        <v>45449</v>
      </c>
      <c r="C2246" s="139" t="s">
        <v>70</v>
      </c>
      <c r="D2246" s="139">
        <v>1051526</v>
      </c>
      <c r="E2246" s="143" t="s">
        <v>1334</v>
      </c>
      <c r="F2246" s="143">
        <v>7457</v>
      </c>
      <c r="G2246" s="154" t="s">
        <v>1290</v>
      </c>
      <c r="H2246" s="139" t="s">
        <v>1063</v>
      </c>
      <c r="I2246" s="142" t="s">
        <v>74</v>
      </c>
      <c r="J2246" s="203" t="str">
        <f>+_xlfn.XLOOKUP(Tabla1[[#This Row],[COD. COLABORADOR]],'[1]Reg_PJ_IP (Bruto)'!$A:$A,'[1]Reg_PJ_IP (Bruto)'!$BL:$BL)</f>
        <v>ACREDITADA</v>
      </c>
    </row>
    <row r="2247" spans="1:10" x14ac:dyDescent="0.3">
      <c r="A2247" s="123" t="s">
        <v>54</v>
      </c>
      <c r="B2247" s="126">
        <v>45449</v>
      </c>
      <c r="C2247" s="139" t="s">
        <v>70</v>
      </c>
      <c r="D2247" s="139">
        <v>1051496</v>
      </c>
      <c r="E2247" s="139" t="s">
        <v>91</v>
      </c>
      <c r="F2247" s="139">
        <v>7683</v>
      </c>
      <c r="G2247" s="139" t="s">
        <v>92</v>
      </c>
      <c r="H2247" s="139" t="s">
        <v>1059</v>
      </c>
      <c r="I2247" s="142" t="s">
        <v>74</v>
      </c>
      <c r="J2247" s="203" t="str">
        <f>+_xlfn.XLOOKUP(Tabla1[[#This Row],[COD. COLABORADOR]],'[1]Reg_PJ_IP (Bruto)'!$A:$A,'[1]Reg_PJ_IP (Bruto)'!$BL:$BL)</f>
        <v>ACREDITADA</v>
      </c>
    </row>
    <row r="2248" spans="1:10" x14ac:dyDescent="0.3">
      <c r="A2248" s="123" t="s">
        <v>54</v>
      </c>
      <c r="B2248" s="124">
        <v>45449</v>
      </c>
      <c r="C2248" s="139" t="s">
        <v>70</v>
      </c>
      <c r="D2248" s="139">
        <v>1051499</v>
      </c>
      <c r="E2248" s="143" t="s">
        <v>621</v>
      </c>
      <c r="F2248" s="143">
        <v>7683</v>
      </c>
      <c r="G2248" s="139" t="s">
        <v>92</v>
      </c>
      <c r="H2248" s="139" t="s">
        <v>1059</v>
      </c>
      <c r="I2248" s="142" t="s">
        <v>74</v>
      </c>
      <c r="J2248" s="203" t="str">
        <f>+_xlfn.XLOOKUP(Tabla1[[#This Row],[COD. COLABORADOR]],'[1]Reg_PJ_IP (Bruto)'!$A:$A,'[1]Reg_PJ_IP (Bruto)'!$BL:$BL)</f>
        <v>ACREDITADA</v>
      </c>
    </row>
    <row r="2249" spans="1:10" x14ac:dyDescent="0.3">
      <c r="A2249" s="125" t="s">
        <v>54</v>
      </c>
      <c r="B2249" s="124">
        <v>45449</v>
      </c>
      <c r="C2249" s="139" t="s">
        <v>70</v>
      </c>
      <c r="D2249" s="139">
        <v>1051237</v>
      </c>
      <c r="E2249" s="143" t="s">
        <v>632</v>
      </c>
      <c r="F2249" s="143">
        <v>7481</v>
      </c>
      <c r="G2249" s="139" t="s">
        <v>1326</v>
      </c>
      <c r="H2249" s="139" t="s">
        <v>1052</v>
      </c>
      <c r="I2249" s="142" t="s">
        <v>74</v>
      </c>
      <c r="J2249" s="203" t="str">
        <f>+_xlfn.XLOOKUP(Tabla1[[#This Row],[COD. COLABORADOR]],'[1]Reg_PJ_IP (Bruto)'!$A:$A,'[1]Reg_PJ_IP (Bruto)'!$BL:$BL)</f>
        <v>ACREDITADA</v>
      </c>
    </row>
    <row r="2250" spans="1:10" x14ac:dyDescent="0.3">
      <c r="A2250" s="125" t="s">
        <v>54</v>
      </c>
      <c r="B2250" s="124">
        <v>45449</v>
      </c>
      <c r="C2250" s="139" t="s">
        <v>70</v>
      </c>
      <c r="D2250" s="139">
        <v>1051323</v>
      </c>
      <c r="E2250" s="143" t="s">
        <v>610</v>
      </c>
      <c r="F2250" s="143">
        <v>1800</v>
      </c>
      <c r="G2250" s="139" t="s">
        <v>1178</v>
      </c>
      <c r="H2250" s="139" t="s">
        <v>1051</v>
      </c>
      <c r="I2250" s="142" t="s">
        <v>75</v>
      </c>
      <c r="J2250" s="203" t="str">
        <f>+_xlfn.XLOOKUP(Tabla1[[#This Row],[COD. COLABORADOR]],'[1]Reg_PJ_IP (Bruto)'!$A:$A,'[1]Reg_PJ_IP (Bruto)'!$BL:$BL)</f>
        <v>ACREDITADA</v>
      </c>
    </row>
    <row r="2251" spans="1:10" x14ac:dyDescent="0.3">
      <c r="A2251" s="123" t="s">
        <v>54</v>
      </c>
      <c r="B2251" s="126">
        <v>45449</v>
      </c>
      <c r="C2251" s="139" t="s">
        <v>70</v>
      </c>
      <c r="D2251" s="139">
        <v>1051508</v>
      </c>
      <c r="E2251" s="139" t="s">
        <v>1336</v>
      </c>
      <c r="F2251" s="139">
        <v>6915</v>
      </c>
      <c r="G2251" s="139" t="s">
        <v>96</v>
      </c>
      <c r="H2251" s="139" t="s">
        <v>1051</v>
      </c>
      <c r="I2251" s="142" t="s">
        <v>74</v>
      </c>
      <c r="J2251" s="203" t="str">
        <f>+_xlfn.XLOOKUP(Tabla1[[#This Row],[COD. COLABORADOR]],'[1]Reg_PJ_IP (Bruto)'!$A:$A,'[1]Reg_PJ_IP (Bruto)'!$BL:$BL)</f>
        <v>ACREDITADA</v>
      </c>
    </row>
    <row r="2252" spans="1:10" x14ac:dyDescent="0.3">
      <c r="A2252" s="123" t="s">
        <v>54</v>
      </c>
      <c r="B2252" s="124">
        <v>45475</v>
      </c>
      <c r="C2252" s="139" t="s">
        <v>71</v>
      </c>
      <c r="D2252" s="139">
        <v>1051381</v>
      </c>
      <c r="E2252" s="143" t="s">
        <v>1563</v>
      </c>
      <c r="F2252" s="143">
        <v>7038</v>
      </c>
      <c r="G2252" s="139" t="s">
        <v>1564</v>
      </c>
      <c r="H2252" s="139" t="s">
        <v>1044</v>
      </c>
      <c r="I2252" s="142" t="s">
        <v>71</v>
      </c>
      <c r="J2252" s="203" t="str">
        <f>+_xlfn.XLOOKUP(Tabla1[[#This Row],[COD. COLABORADOR]],'[1]Reg_PJ_IP (Bruto)'!$A:$A,'[1]Reg_PJ_IP (Bruto)'!$BL:$BL)</f>
        <v>ACREDITADA</v>
      </c>
    </row>
    <row r="2253" spans="1:10" x14ac:dyDescent="0.3">
      <c r="A2253" s="123" t="s">
        <v>54</v>
      </c>
      <c r="B2253" s="126">
        <v>45475</v>
      </c>
      <c r="C2253" s="139" t="s">
        <v>69</v>
      </c>
      <c r="D2253" s="139">
        <v>1051039</v>
      </c>
      <c r="E2253" s="143" t="s">
        <v>93</v>
      </c>
      <c r="F2253" s="139">
        <v>6430</v>
      </c>
      <c r="G2253" s="139" t="s">
        <v>94</v>
      </c>
      <c r="H2253" s="139" t="s">
        <v>1046</v>
      </c>
      <c r="I2253" s="142" t="s">
        <v>74</v>
      </c>
      <c r="J2253" s="203" t="str">
        <f>+_xlfn.XLOOKUP(Tabla1[[#This Row],[COD. COLABORADOR]],'[1]Reg_PJ_IP (Bruto)'!$A:$A,'[1]Reg_PJ_IP (Bruto)'!$BL:$BL)</f>
        <v>ACREDITADA</v>
      </c>
    </row>
    <row r="2254" spans="1:10" x14ac:dyDescent="0.3">
      <c r="A2254" s="123" t="s">
        <v>54</v>
      </c>
      <c r="B2254" s="126">
        <v>45475</v>
      </c>
      <c r="C2254" s="139" t="s">
        <v>70</v>
      </c>
      <c r="D2254" s="139">
        <v>1051258</v>
      </c>
      <c r="E2254" s="139" t="s">
        <v>739</v>
      </c>
      <c r="F2254" s="139">
        <v>7163</v>
      </c>
      <c r="G2254" s="139" t="s">
        <v>417</v>
      </c>
      <c r="H2254" s="139" t="s">
        <v>1049</v>
      </c>
      <c r="I2254" s="142" t="s">
        <v>74</v>
      </c>
      <c r="J2254" s="203" t="str">
        <f>+_xlfn.XLOOKUP(Tabla1[[#This Row],[COD. COLABORADOR]],'[1]Reg_PJ_IP (Bruto)'!$A:$A,'[1]Reg_PJ_IP (Bruto)'!$BL:$BL)</f>
        <v>ACREDITADA</v>
      </c>
    </row>
    <row r="2255" spans="1:10" x14ac:dyDescent="0.3">
      <c r="A2255" s="123" t="s">
        <v>54</v>
      </c>
      <c r="B2255" s="126">
        <v>45483</v>
      </c>
      <c r="C2255" s="139" t="s">
        <v>70</v>
      </c>
      <c r="D2255" s="139">
        <v>1051234</v>
      </c>
      <c r="E2255" s="143" t="s">
        <v>95</v>
      </c>
      <c r="F2255" s="139">
        <v>6915</v>
      </c>
      <c r="G2255" s="139" t="s">
        <v>96</v>
      </c>
      <c r="H2255" s="139" t="s">
        <v>1045</v>
      </c>
      <c r="I2255" s="142" t="s">
        <v>74</v>
      </c>
      <c r="J2255" s="203" t="str">
        <f>+_xlfn.XLOOKUP(Tabla1[[#This Row],[COD. COLABORADOR]],'[1]Reg_PJ_IP (Bruto)'!$A:$A,'[1]Reg_PJ_IP (Bruto)'!$BL:$BL)</f>
        <v>ACREDITADA</v>
      </c>
    </row>
    <row r="2256" spans="1:10" x14ac:dyDescent="0.3">
      <c r="A2256" s="123" t="s">
        <v>54</v>
      </c>
      <c r="B2256" s="124">
        <v>45483</v>
      </c>
      <c r="C2256" s="139" t="s">
        <v>69</v>
      </c>
      <c r="D2256" s="139">
        <v>1051222</v>
      </c>
      <c r="E2256" s="143" t="s">
        <v>634</v>
      </c>
      <c r="F2256" s="143">
        <v>7379</v>
      </c>
      <c r="G2256" s="139" t="s">
        <v>132</v>
      </c>
      <c r="H2256" s="139" t="s">
        <v>1046</v>
      </c>
      <c r="I2256" s="142" t="s">
        <v>75</v>
      </c>
      <c r="J2256" s="203" t="str">
        <f>+_xlfn.XLOOKUP(Tabla1[[#This Row],[COD. COLABORADOR]],'[1]Reg_PJ_IP (Bruto)'!$A:$A,'[1]Reg_PJ_IP (Bruto)'!$BL:$BL)</f>
        <v>ACREDITADA</v>
      </c>
    </row>
    <row r="2257" spans="1:10" x14ac:dyDescent="0.3">
      <c r="A2257" s="123" t="s">
        <v>54</v>
      </c>
      <c r="B2257" s="126">
        <v>45483</v>
      </c>
      <c r="C2257" s="139" t="s">
        <v>70</v>
      </c>
      <c r="D2257" s="139">
        <v>1051371</v>
      </c>
      <c r="E2257" s="139" t="s">
        <v>1570</v>
      </c>
      <c r="F2257" s="139">
        <v>7572</v>
      </c>
      <c r="G2257" s="139" t="s">
        <v>1571</v>
      </c>
      <c r="H2257" s="139" t="s">
        <v>1048</v>
      </c>
      <c r="I2257" s="142" t="s">
        <v>75</v>
      </c>
      <c r="J2257" s="203" t="str">
        <f>+_xlfn.XLOOKUP(Tabla1[[#This Row],[COD. COLABORADOR]],'[1]Reg_PJ_IP (Bruto)'!$A:$A,'[1]Reg_PJ_IP (Bruto)'!$BL:$BL)</f>
        <v>ACREDITADA</v>
      </c>
    </row>
    <row r="2258" spans="1:10" x14ac:dyDescent="0.3">
      <c r="A2258" s="123" t="s">
        <v>54</v>
      </c>
      <c r="B2258" s="126">
        <v>45497</v>
      </c>
      <c r="C2258" s="139" t="s">
        <v>70</v>
      </c>
      <c r="D2258" s="139">
        <v>1051228</v>
      </c>
      <c r="E2258" s="139" t="s">
        <v>208</v>
      </c>
      <c r="F2258" s="139">
        <v>6915</v>
      </c>
      <c r="G2258" s="139" t="s">
        <v>96</v>
      </c>
      <c r="H2258" s="139" t="s">
        <v>1052</v>
      </c>
      <c r="I2258" s="142" t="s">
        <v>74</v>
      </c>
      <c r="J2258" s="203" t="str">
        <f>+_xlfn.XLOOKUP(Tabla1[[#This Row],[COD. COLABORADOR]],'[1]Reg_PJ_IP (Bruto)'!$A:$A,'[1]Reg_PJ_IP (Bruto)'!$BL:$BL)</f>
        <v>ACREDITADA</v>
      </c>
    </row>
    <row r="2259" spans="1:10" x14ac:dyDescent="0.3">
      <c r="A2259" s="123" t="s">
        <v>54</v>
      </c>
      <c r="B2259" s="124">
        <v>45505</v>
      </c>
      <c r="C2259" s="139" t="s">
        <v>70</v>
      </c>
      <c r="D2259" s="139">
        <v>1051526</v>
      </c>
      <c r="E2259" s="143" t="s">
        <v>1334</v>
      </c>
      <c r="F2259" s="143">
        <v>7457</v>
      </c>
      <c r="G2259" s="139" t="s">
        <v>1290</v>
      </c>
      <c r="H2259" s="139" t="s">
        <v>1063</v>
      </c>
      <c r="I2259" s="142" t="s">
        <v>75</v>
      </c>
      <c r="J2259" s="203" t="str">
        <f>+_xlfn.XLOOKUP(Tabla1[[#This Row],[COD. COLABORADOR]],'[1]Reg_PJ_IP (Bruto)'!$A:$A,'[1]Reg_PJ_IP (Bruto)'!$BL:$BL)</f>
        <v>ACREDITADA</v>
      </c>
    </row>
    <row r="2260" spans="1:10" x14ac:dyDescent="0.3">
      <c r="A2260" s="123" t="s">
        <v>54</v>
      </c>
      <c r="B2260" s="124">
        <v>45511</v>
      </c>
      <c r="C2260" s="139" t="s">
        <v>71</v>
      </c>
      <c r="D2260" s="139">
        <v>1051212</v>
      </c>
      <c r="E2260" s="143" t="s">
        <v>102</v>
      </c>
      <c r="F2260" s="143">
        <v>3650</v>
      </c>
      <c r="G2260" s="139" t="s">
        <v>1574</v>
      </c>
      <c r="H2260" s="139" t="s">
        <v>1046</v>
      </c>
      <c r="I2260" s="142" t="s">
        <v>71</v>
      </c>
      <c r="J2260" s="203" t="str">
        <f>+_xlfn.XLOOKUP(Tabla1[[#This Row],[COD. COLABORADOR]],'[1]Reg_PJ_IP (Bruto)'!$A:$A,'[1]Reg_PJ_IP (Bruto)'!$BL:$BL)</f>
        <v>ACREDITADA</v>
      </c>
    </row>
    <row r="2261" spans="1:10" x14ac:dyDescent="0.3">
      <c r="A2261" s="125" t="s">
        <v>54</v>
      </c>
      <c r="B2261" s="124">
        <v>45511</v>
      </c>
      <c r="C2261" s="139" t="s">
        <v>71</v>
      </c>
      <c r="D2261" s="139">
        <v>1051411</v>
      </c>
      <c r="E2261" s="143" t="s">
        <v>167</v>
      </c>
      <c r="F2261" s="143">
        <v>4550</v>
      </c>
      <c r="G2261" s="139" t="s">
        <v>168</v>
      </c>
      <c r="H2261" s="139" t="s">
        <v>1046</v>
      </c>
      <c r="I2261" s="142" t="s">
        <v>71</v>
      </c>
      <c r="J2261" s="203" t="str">
        <f>+_xlfn.XLOOKUP(Tabla1[[#This Row],[COD. COLABORADOR]],'[1]Reg_PJ_IP (Bruto)'!$A:$A,'[1]Reg_PJ_IP (Bruto)'!$BL:$BL)</f>
        <v>ACREDITADA</v>
      </c>
    </row>
    <row r="2262" spans="1:10" x14ac:dyDescent="0.3">
      <c r="A2262" s="125" t="s">
        <v>54</v>
      </c>
      <c r="B2262" s="124">
        <v>45512</v>
      </c>
      <c r="C2262" s="139" t="s">
        <v>71</v>
      </c>
      <c r="D2262" s="139">
        <v>1051500</v>
      </c>
      <c r="E2262" s="143" t="s">
        <v>625</v>
      </c>
      <c r="F2262" s="143">
        <v>7683</v>
      </c>
      <c r="G2262" s="139" t="s">
        <v>92</v>
      </c>
      <c r="H2262" s="139" t="s">
        <v>1059</v>
      </c>
      <c r="I2262" s="142" t="s">
        <v>71</v>
      </c>
      <c r="J2262" s="203" t="str">
        <f>+_xlfn.XLOOKUP(Tabla1[[#This Row],[COD. COLABORADOR]],'[1]Reg_PJ_IP (Bruto)'!$A:$A,'[1]Reg_PJ_IP (Bruto)'!$BL:$BL)</f>
        <v>ACREDITADA</v>
      </c>
    </row>
    <row r="2263" spans="1:10" x14ac:dyDescent="0.3">
      <c r="A2263" s="123" t="s">
        <v>54</v>
      </c>
      <c r="B2263" s="126">
        <v>45512</v>
      </c>
      <c r="C2263" s="139" t="s">
        <v>70</v>
      </c>
      <c r="D2263" s="139">
        <v>1051304</v>
      </c>
      <c r="E2263" s="143" t="s">
        <v>602</v>
      </c>
      <c r="F2263" s="139">
        <v>7027</v>
      </c>
      <c r="G2263" s="139" t="s">
        <v>364</v>
      </c>
      <c r="H2263" s="139" t="s">
        <v>1051</v>
      </c>
      <c r="I2263" s="142" t="s">
        <v>75</v>
      </c>
      <c r="J2263" s="203" t="str">
        <f>+_xlfn.XLOOKUP(Tabla1[[#This Row],[COD. COLABORADOR]],'[1]Reg_PJ_IP (Bruto)'!$A:$A,'[1]Reg_PJ_IP (Bruto)'!$BL:$BL)</f>
        <v>ACREDITADA</v>
      </c>
    </row>
    <row r="2264" spans="1:10" x14ac:dyDescent="0.3">
      <c r="A2264" s="123" t="s">
        <v>54</v>
      </c>
      <c r="B2264" s="124">
        <v>45520</v>
      </c>
      <c r="C2264" s="139" t="s">
        <v>70</v>
      </c>
      <c r="D2264" s="139">
        <v>1051041</v>
      </c>
      <c r="E2264" s="143" t="s">
        <v>97</v>
      </c>
      <c r="F2264" s="143">
        <v>6430</v>
      </c>
      <c r="G2264" s="139" t="s">
        <v>94</v>
      </c>
      <c r="H2264" s="139" t="s">
        <v>1046</v>
      </c>
      <c r="I2264" s="142" t="s">
        <v>74</v>
      </c>
      <c r="J2264" s="203" t="str">
        <f>+_xlfn.XLOOKUP(Tabla1[[#This Row],[COD. COLABORADOR]],'[1]Reg_PJ_IP (Bruto)'!$A:$A,'[1]Reg_PJ_IP (Bruto)'!$BL:$BL)</f>
        <v>ACREDITADA</v>
      </c>
    </row>
    <row r="2265" spans="1:10" x14ac:dyDescent="0.3">
      <c r="A2265" s="123" t="s">
        <v>54</v>
      </c>
      <c r="B2265" s="124">
        <v>45520</v>
      </c>
      <c r="C2265" s="139" t="s">
        <v>70</v>
      </c>
      <c r="D2265" s="139">
        <v>1051413</v>
      </c>
      <c r="E2265" s="143" t="s">
        <v>709</v>
      </c>
      <c r="F2265" s="143">
        <v>4550</v>
      </c>
      <c r="G2265" s="139" t="s">
        <v>168</v>
      </c>
      <c r="H2265" s="139" t="s">
        <v>1046</v>
      </c>
      <c r="I2265" s="142" t="s">
        <v>74</v>
      </c>
      <c r="J2265" s="203" t="str">
        <f>+_xlfn.XLOOKUP(Tabla1[[#This Row],[COD. COLABORADOR]],'[1]Reg_PJ_IP (Bruto)'!$A:$A,'[1]Reg_PJ_IP (Bruto)'!$BL:$BL)</f>
        <v>ACREDITADA</v>
      </c>
    </row>
    <row r="2266" spans="1:10" x14ac:dyDescent="0.3">
      <c r="A2266" s="125" t="s">
        <v>54</v>
      </c>
      <c r="B2266" s="124">
        <v>45520</v>
      </c>
      <c r="C2266" s="139" t="s">
        <v>70</v>
      </c>
      <c r="D2266" s="139">
        <v>1051315</v>
      </c>
      <c r="E2266" s="143" t="s">
        <v>1577</v>
      </c>
      <c r="F2266" s="143">
        <v>6950</v>
      </c>
      <c r="G2266" s="139" t="s">
        <v>1566</v>
      </c>
      <c r="H2266" s="139" t="s">
        <v>1047</v>
      </c>
      <c r="I2266" s="142" t="s">
        <v>75</v>
      </c>
      <c r="J2266" s="203" t="str">
        <f>+_xlfn.XLOOKUP(Tabla1[[#This Row],[COD. COLABORADOR]],'[1]Reg_PJ_IP (Bruto)'!$A:$A,'[1]Reg_PJ_IP (Bruto)'!$BL:$BL)</f>
        <v>ACREDITADA</v>
      </c>
    </row>
    <row r="2267" spans="1:10" x14ac:dyDescent="0.3">
      <c r="A2267" s="125" t="s">
        <v>54</v>
      </c>
      <c r="B2267" s="124">
        <v>45536</v>
      </c>
      <c r="C2267" s="139" t="s">
        <v>69</v>
      </c>
      <c r="D2267" s="139">
        <v>1051302</v>
      </c>
      <c r="E2267" s="143" t="s">
        <v>775</v>
      </c>
      <c r="F2267" s="143">
        <v>4250</v>
      </c>
      <c r="G2267" s="139" t="s">
        <v>100</v>
      </c>
      <c r="H2267" s="139" t="s">
        <v>1051</v>
      </c>
      <c r="I2267" s="142" t="s">
        <v>74</v>
      </c>
      <c r="J2267" s="203" t="str">
        <f>+_xlfn.XLOOKUP(Tabla1[[#This Row],[COD. COLABORADOR]],'[1]Reg_PJ_IP (Bruto)'!$A:$A,'[1]Reg_PJ_IP (Bruto)'!$BL:$BL)</f>
        <v>ACREDITADA</v>
      </c>
    </row>
    <row r="2268" spans="1:10" x14ac:dyDescent="0.3">
      <c r="A2268" s="123" t="s">
        <v>54</v>
      </c>
      <c r="B2268" s="124">
        <v>45536</v>
      </c>
      <c r="C2268" s="139" t="s">
        <v>69</v>
      </c>
      <c r="D2268" s="139">
        <v>1051462</v>
      </c>
      <c r="E2268" s="143" t="s">
        <v>635</v>
      </c>
      <c r="F2268" s="143">
        <v>7027</v>
      </c>
      <c r="G2268" s="139" t="s">
        <v>364</v>
      </c>
      <c r="H2268" s="139" t="s">
        <v>1049</v>
      </c>
      <c r="I2268" s="142" t="s">
        <v>75</v>
      </c>
      <c r="J2268" s="203" t="str">
        <f>+_xlfn.XLOOKUP(Tabla1[[#This Row],[COD. COLABORADOR]],'[1]Reg_PJ_IP (Bruto)'!$A:$A,'[1]Reg_PJ_IP (Bruto)'!$BL:$BL)</f>
        <v>ACREDITADA</v>
      </c>
    </row>
    <row r="2269" spans="1:10" x14ac:dyDescent="0.3">
      <c r="A2269" s="123" t="s">
        <v>54</v>
      </c>
      <c r="B2269" s="126">
        <v>45536</v>
      </c>
      <c r="C2269" s="139" t="s">
        <v>70</v>
      </c>
      <c r="D2269" s="139">
        <v>1051303</v>
      </c>
      <c r="E2269" s="143" t="s">
        <v>606</v>
      </c>
      <c r="F2269" s="139">
        <v>4250</v>
      </c>
      <c r="G2269" s="139" t="s">
        <v>100</v>
      </c>
      <c r="H2269" s="139" t="s">
        <v>1051</v>
      </c>
      <c r="I2269" s="142" t="s">
        <v>75</v>
      </c>
      <c r="J2269" s="203" t="str">
        <f>+_xlfn.XLOOKUP(Tabla1[[#This Row],[COD. COLABORADOR]],'[1]Reg_PJ_IP (Bruto)'!$A:$A,'[1]Reg_PJ_IP (Bruto)'!$BL:$BL)</f>
        <v>ACREDITADA</v>
      </c>
    </row>
    <row r="2270" spans="1:10" x14ac:dyDescent="0.3">
      <c r="A2270" s="123" t="s">
        <v>54</v>
      </c>
      <c r="B2270" s="124">
        <v>45536</v>
      </c>
      <c r="C2270" s="139" t="s">
        <v>69</v>
      </c>
      <c r="D2270" s="139">
        <v>1051404</v>
      </c>
      <c r="E2270" s="143" t="s">
        <v>636</v>
      </c>
      <c r="F2270" s="143">
        <v>4550</v>
      </c>
      <c r="G2270" s="139" t="s">
        <v>168</v>
      </c>
      <c r="H2270" s="139" t="s">
        <v>1046</v>
      </c>
      <c r="I2270" s="142" t="s">
        <v>75</v>
      </c>
      <c r="J2270" s="203" t="str">
        <f>+_xlfn.XLOOKUP(Tabla1[[#This Row],[COD. COLABORADOR]],'[1]Reg_PJ_IP (Bruto)'!$A:$A,'[1]Reg_PJ_IP (Bruto)'!$BL:$BL)</f>
        <v>ACREDITADA</v>
      </c>
    </row>
    <row r="2271" spans="1:10" x14ac:dyDescent="0.3">
      <c r="A2271" s="123" t="s">
        <v>54</v>
      </c>
      <c r="B2271" s="124">
        <v>45536</v>
      </c>
      <c r="C2271" s="139" t="s">
        <v>69</v>
      </c>
      <c r="D2271" s="139">
        <v>1051432</v>
      </c>
      <c r="E2271" s="143" t="s">
        <v>844</v>
      </c>
      <c r="F2271" s="143">
        <v>5950</v>
      </c>
      <c r="G2271" s="139" t="s">
        <v>129</v>
      </c>
      <c r="H2271" s="139" t="s">
        <v>1046</v>
      </c>
      <c r="I2271" s="142" t="s">
        <v>74</v>
      </c>
      <c r="J2271" s="203" t="str">
        <f>+_xlfn.XLOOKUP(Tabla1[[#This Row],[COD. COLABORADOR]],'[1]Reg_PJ_IP (Bruto)'!$A:$A,'[1]Reg_PJ_IP (Bruto)'!$BL:$BL)</f>
        <v>ACREDITADA</v>
      </c>
    </row>
    <row r="2272" spans="1:10" x14ac:dyDescent="0.3">
      <c r="A2272" s="123" t="s">
        <v>54</v>
      </c>
      <c r="B2272" s="124">
        <v>45536</v>
      </c>
      <c r="C2272" s="139" t="s">
        <v>69</v>
      </c>
      <c r="D2272" s="139">
        <v>1051354</v>
      </c>
      <c r="E2272" s="143" t="s">
        <v>598</v>
      </c>
      <c r="F2272" s="143">
        <v>7740</v>
      </c>
      <c r="G2272" s="139" t="s">
        <v>1568</v>
      </c>
      <c r="H2272" s="139" t="s">
        <v>1044</v>
      </c>
      <c r="I2272" s="142" t="s">
        <v>75</v>
      </c>
      <c r="J2272" s="203" t="str">
        <f>+_xlfn.XLOOKUP(Tabla1[[#This Row],[COD. COLABORADOR]],'[1]Reg_PJ_IP (Bruto)'!$A:$A,'[1]Reg_PJ_IP (Bruto)'!$BL:$BL)</f>
        <v>ACREDITADA</v>
      </c>
    </row>
    <row r="2273" spans="1:10" x14ac:dyDescent="0.3">
      <c r="A2273" s="123" t="s">
        <v>54</v>
      </c>
      <c r="B2273" s="126">
        <v>45566</v>
      </c>
      <c r="C2273" s="139" t="s">
        <v>68</v>
      </c>
      <c r="D2273" s="139">
        <v>1051450</v>
      </c>
      <c r="E2273" s="139" t="s">
        <v>611</v>
      </c>
      <c r="F2273" s="139">
        <v>7027</v>
      </c>
      <c r="G2273" s="154" t="s">
        <v>364</v>
      </c>
      <c r="H2273" s="139" t="s">
        <v>1051</v>
      </c>
      <c r="I2273" s="142" t="s">
        <v>74</v>
      </c>
      <c r="J2273" s="203" t="str">
        <f>+_xlfn.XLOOKUP(Tabla1[[#This Row],[COD. COLABORADOR]],'[1]Reg_PJ_IP (Bruto)'!$A:$A,'[1]Reg_PJ_IP (Bruto)'!$BL:$BL)</f>
        <v>ACREDITADA</v>
      </c>
    </row>
    <row r="2274" spans="1:10" x14ac:dyDescent="0.3">
      <c r="A2274" s="123" t="s">
        <v>54</v>
      </c>
      <c r="B2274" s="124">
        <v>45566</v>
      </c>
      <c r="C2274" s="139" t="s">
        <v>68</v>
      </c>
      <c r="D2274" s="139">
        <v>1051371</v>
      </c>
      <c r="E2274" s="143" t="s">
        <v>1570</v>
      </c>
      <c r="F2274" s="143">
        <v>7572</v>
      </c>
      <c r="G2274" s="139" t="s">
        <v>1571</v>
      </c>
      <c r="H2274" s="139" t="s">
        <v>1048</v>
      </c>
      <c r="I2274" s="142" t="s">
        <v>71</v>
      </c>
      <c r="J2274" s="203" t="str">
        <f>+_xlfn.XLOOKUP(Tabla1[[#This Row],[COD. COLABORADOR]],'[1]Reg_PJ_IP (Bruto)'!$A:$A,'[1]Reg_PJ_IP (Bruto)'!$BL:$BL)</f>
        <v>ACREDITADA</v>
      </c>
    </row>
    <row r="2275" spans="1:10" x14ac:dyDescent="0.3">
      <c r="A2275" s="123" t="s">
        <v>54</v>
      </c>
      <c r="B2275" s="124">
        <v>45566</v>
      </c>
      <c r="C2275" s="139" t="s">
        <v>68</v>
      </c>
      <c r="D2275" s="139">
        <v>1051479</v>
      </c>
      <c r="E2275" s="143" t="s">
        <v>1337</v>
      </c>
      <c r="F2275" s="143">
        <v>7683</v>
      </c>
      <c r="G2275" s="139" t="s">
        <v>92</v>
      </c>
      <c r="H2275" s="139" t="s">
        <v>1057</v>
      </c>
      <c r="I2275" s="142" t="s">
        <v>75</v>
      </c>
      <c r="J2275" s="203" t="str">
        <f>+_xlfn.XLOOKUP(Tabla1[[#This Row],[COD. COLABORADOR]],'[1]Reg_PJ_IP (Bruto)'!$A:$A,'[1]Reg_PJ_IP (Bruto)'!$BL:$BL)</f>
        <v>ACREDITADA</v>
      </c>
    </row>
    <row r="2276" spans="1:10" x14ac:dyDescent="0.3">
      <c r="A2276" s="123" t="s">
        <v>54</v>
      </c>
      <c r="B2276" s="124">
        <v>45566</v>
      </c>
      <c r="C2276" s="139" t="s">
        <v>68</v>
      </c>
      <c r="D2276" s="139">
        <v>1051328</v>
      </c>
      <c r="E2276" s="143" t="s">
        <v>469</v>
      </c>
      <c r="F2276" s="143">
        <v>7163</v>
      </c>
      <c r="G2276" s="139" t="s">
        <v>417</v>
      </c>
      <c r="H2276" s="139" t="s">
        <v>1051</v>
      </c>
      <c r="I2276" s="142" t="s">
        <v>75</v>
      </c>
      <c r="J2276" s="203" t="str">
        <f>+_xlfn.XLOOKUP(Tabla1[[#This Row],[COD. COLABORADOR]],'[1]Reg_PJ_IP (Bruto)'!$A:$A,'[1]Reg_PJ_IP (Bruto)'!$BL:$BL)</f>
        <v>ACREDITADA</v>
      </c>
    </row>
    <row r="2277" spans="1:10" x14ac:dyDescent="0.3">
      <c r="A2277" s="123" t="s">
        <v>54</v>
      </c>
      <c r="B2277" s="124">
        <v>45581</v>
      </c>
      <c r="C2277" s="139" t="s">
        <v>71</v>
      </c>
      <c r="D2277" s="139">
        <v>1051424</v>
      </c>
      <c r="E2277" s="143" t="s">
        <v>171</v>
      </c>
      <c r="F2277" s="143">
        <v>7660</v>
      </c>
      <c r="G2277" s="139" t="s">
        <v>1091</v>
      </c>
      <c r="H2277" s="139" t="s">
        <v>1048</v>
      </c>
      <c r="I2277" s="142" t="s">
        <v>71</v>
      </c>
      <c r="J2277" s="203" t="str">
        <f>+_xlfn.XLOOKUP(Tabla1[[#This Row],[COD. COLABORADOR]],'[1]Reg_PJ_IP (Bruto)'!$A:$A,'[1]Reg_PJ_IP (Bruto)'!$BL:$BL)</f>
        <v>ACREDITADA</v>
      </c>
    </row>
    <row r="2278" spans="1:10" x14ac:dyDescent="0.3">
      <c r="A2278" s="125" t="s">
        <v>54</v>
      </c>
      <c r="B2278" s="124">
        <v>45581</v>
      </c>
      <c r="C2278" s="139" t="s">
        <v>70</v>
      </c>
      <c r="D2278" s="139">
        <v>1051424</v>
      </c>
      <c r="E2278" s="143" t="s">
        <v>171</v>
      </c>
      <c r="F2278" s="143">
        <v>7660</v>
      </c>
      <c r="G2278" s="139" t="s">
        <v>1091</v>
      </c>
      <c r="H2278" s="139" t="s">
        <v>1048</v>
      </c>
      <c r="I2278" s="142" t="s">
        <v>74</v>
      </c>
      <c r="J2278" s="203" t="str">
        <f>+_xlfn.XLOOKUP(Tabla1[[#This Row],[COD. COLABORADOR]],'[1]Reg_PJ_IP (Bruto)'!$A:$A,'[1]Reg_PJ_IP (Bruto)'!$BL:$BL)</f>
        <v>ACREDITADA</v>
      </c>
    </row>
    <row r="2279" spans="1:10" x14ac:dyDescent="0.3">
      <c r="A2279" s="123" t="s">
        <v>54</v>
      </c>
      <c r="B2279" s="124">
        <v>45581</v>
      </c>
      <c r="C2279" s="139" t="s">
        <v>69</v>
      </c>
      <c r="D2279" s="139">
        <v>1051526</v>
      </c>
      <c r="E2279" s="143" t="s">
        <v>1334</v>
      </c>
      <c r="F2279" s="143">
        <v>7457</v>
      </c>
      <c r="G2279" s="139" t="s">
        <v>1290</v>
      </c>
      <c r="H2279" s="139" t="s">
        <v>1063</v>
      </c>
      <c r="I2279" s="142" t="s">
        <v>74</v>
      </c>
      <c r="J2279" s="203" t="str">
        <f>+_xlfn.XLOOKUP(Tabla1[[#This Row],[COD. COLABORADOR]],'[1]Reg_PJ_IP (Bruto)'!$A:$A,'[1]Reg_PJ_IP (Bruto)'!$BL:$BL)</f>
        <v>ACREDITADA</v>
      </c>
    </row>
    <row r="2280" spans="1:10" x14ac:dyDescent="0.3">
      <c r="A2280" s="123" t="s">
        <v>54</v>
      </c>
      <c r="B2280" s="126">
        <v>45588</v>
      </c>
      <c r="C2280" s="139" t="s">
        <v>70</v>
      </c>
      <c r="D2280" s="139">
        <v>1051437</v>
      </c>
      <c r="E2280" s="139" t="s">
        <v>710</v>
      </c>
      <c r="F2280" s="139">
        <v>7660</v>
      </c>
      <c r="G2280" s="139" t="s">
        <v>1091</v>
      </c>
      <c r="H2280" s="139" t="s">
        <v>1048</v>
      </c>
      <c r="I2280" s="142" t="s">
        <v>74</v>
      </c>
      <c r="J2280" s="203" t="str">
        <f>+_xlfn.XLOOKUP(Tabla1[[#This Row],[COD. COLABORADOR]],'[1]Reg_PJ_IP (Bruto)'!$A:$A,'[1]Reg_PJ_IP (Bruto)'!$BL:$BL)</f>
        <v>ACREDITADA</v>
      </c>
    </row>
    <row r="2281" spans="1:10" x14ac:dyDescent="0.3">
      <c r="A2281" s="123" t="s">
        <v>54</v>
      </c>
      <c r="B2281" s="126">
        <v>45597</v>
      </c>
      <c r="C2281" s="139" t="s">
        <v>67</v>
      </c>
      <c r="D2281" s="139">
        <v>1051420</v>
      </c>
      <c r="E2281" s="139" t="s">
        <v>631</v>
      </c>
      <c r="F2281" s="139">
        <v>7331</v>
      </c>
      <c r="G2281" s="139" t="s">
        <v>1325</v>
      </c>
      <c r="H2281" s="139" t="s">
        <v>1047</v>
      </c>
      <c r="I2281" s="142" t="s">
        <v>74</v>
      </c>
      <c r="J2281" s="203" t="str">
        <f>+_xlfn.XLOOKUP(Tabla1[[#This Row],[COD. COLABORADOR]],'[1]Reg_PJ_IP (Bruto)'!$A:$A,'[1]Reg_PJ_IP (Bruto)'!$BL:$BL)</f>
        <v>ACREDITADA</v>
      </c>
    </row>
    <row r="2282" spans="1:10" x14ac:dyDescent="0.3">
      <c r="A2282" s="123" t="s">
        <v>54</v>
      </c>
      <c r="B2282" s="124">
        <v>45597</v>
      </c>
      <c r="C2282" s="139" t="s">
        <v>68</v>
      </c>
      <c r="D2282" s="139">
        <v>1051552</v>
      </c>
      <c r="E2282" s="143" t="s">
        <v>845</v>
      </c>
      <c r="F2282" s="143">
        <v>6915</v>
      </c>
      <c r="G2282" s="139" t="s">
        <v>96</v>
      </c>
      <c r="H2282" s="139" t="s">
        <v>1060</v>
      </c>
      <c r="I2282" s="142" t="s">
        <v>74</v>
      </c>
      <c r="J2282" s="203" t="str">
        <f>+_xlfn.XLOOKUP(Tabla1[[#This Row],[COD. COLABORADOR]],'[1]Reg_PJ_IP (Bruto)'!$A:$A,'[1]Reg_PJ_IP (Bruto)'!$BL:$BL)</f>
        <v>ACREDITADA</v>
      </c>
    </row>
    <row r="2283" spans="1:10" x14ac:dyDescent="0.3">
      <c r="A2283" s="123" t="s">
        <v>54</v>
      </c>
      <c r="B2283" s="126">
        <v>45597</v>
      </c>
      <c r="C2283" s="139" t="s">
        <v>69</v>
      </c>
      <c r="D2283" s="139">
        <v>1051482</v>
      </c>
      <c r="E2283" s="143" t="s">
        <v>1338</v>
      </c>
      <c r="F2283" s="139">
        <v>7510</v>
      </c>
      <c r="G2283" s="139" t="s">
        <v>1223</v>
      </c>
      <c r="H2283" s="139" t="s">
        <v>1056</v>
      </c>
      <c r="I2283" s="142" t="s">
        <v>74</v>
      </c>
      <c r="J2283" s="203" t="str">
        <f>+_xlfn.XLOOKUP(Tabla1[[#This Row],[COD. COLABORADOR]],'[1]Reg_PJ_IP (Bruto)'!$A:$A,'[1]Reg_PJ_IP (Bruto)'!$BL:$BL)</f>
        <v>ACREDITADA</v>
      </c>
    </row>
    <row r="2284" spans="1:10" x14ac:dyDescent="0.3">
      <c r="A2284" s="123" t="s">
        <v>54</v>
      </c>
      <c r="B2284" s="124">
        <v>45597</v>
      </c>
      <c r="C2284" s="139" t="s">
        <v>69</v>
      </c>
      <c r="D2284" s="139">
        <v>1051247</v>
      </c>
      <c r="E2284" s="143" t="s">
        <v>846</v>
      </c>
      <c r="F2284" s="143">
        <v>6900</v>
      </c>
      <c r="G2284" s="139" t="s">
        <v>1328</v>
      </c>
      <c r="H2284" s="139" t="s">
        <v>1052</v>
      </c>
      <c r="I2284" s="142" t="s">
        <v>75</v>
      </c>
      <c r="J2284" s="203" t="str">
        <f>+_xlfn.XLOOKUP(Tabla1[[#This Row],[COD. COLABORADOR]],'[1]Reg_PJ_IP (Bruto)'!$A:$A,'[1]Reg_PJ_IP (Bruto)'!$BL:$BL)</f>
        <v>ACREDITADA</v>
      </c>
    </row>
    <row r="2285" spans="1:10" x14ac:dyDescent="0.3">
      <c r="A2285" s="123" t="s">
        <v>54</v>
      </c>
      <c r="B2285" s="124">
        <v>45597</v>
      </c>
      <c r="C2285" s="139" t="s">
        <v>69</v>
      </c>
      <c r="D2285" s="139">
        <v>1051456</v>
      </c>
      <c r="E2285" s="143" t="s">
        <v>637</v>
      </c>
      <c r="F2285" s="143">
        <v>6915</v>
      </c>
      <c r="G2285" s="139" t="s">
        <v>96</v>
      </c>
      <c r="H2285" s="139" t="s">
        <v>1045</v>
      </c>
      <c r="I2285" s="142" t="s">
        <v>75</v>
      </c>
      <c r="J2285" s="203" t="str">
        <f>+_xlfn.XLOOKUP(Tabla1[[#This Row],[COD. COLABORADOR]],'[1]Reg_PJ_IP (Bruto)'!$A:$A,'[1]Reg_PJ_IP (Bruto)'!$BL:$BL)</f>
        <v>ACREDITADA</v>
      </c>
    </row>
    <row r="2286" spans="1:10" x14ac:dyDescent="0.3">
      <c r="A2286" s="125" t="s">
        <v>54</v>
      </c>
      <c r="B2286" s="124">
        <v>45597</v>
      </c>
      <c r="C2286" s="139" t="s">
        <v>69</v>
      </c>
      <c r="D2286" s="139">
        <v>1051507</v>
      </c>
      <c r="E2286" s="143" t="s">
        <v>1329</v>
      </c>
      <c r="F2286" s="143">
        <v>7027</v>
      </c>
      <c r="G2286" s="139" t="s">
        <v>364</v>
      </c>
      <c r="H2286" s="139" t="s">
        <v>1051</v>
      </c>
      <c r="I2286" s="142" t="s">
        <v>75</v>
      </c>
      <c r="J2286" s="203" t="str">
        <f>+_xlfn.XLOOKUP(Tabla1[[#This Row],[COD. COLABORADOR]],'[1]Reg_PJ_IP (Bruto)'!$A:$A,'[1]Reg_PJ_IP (Bruto)'!$BL:$BL)</f>
        <v>ACREDITADA</v>
      </c>
    </row>
    <row r="2287" spans="1:10" x14ac:dyDescent="0.3">
      <c r="A2287" s="123" t="s">
        <v>54</v>
      </c>
      <c r="B2287" s="128">
        <v>45630</v>
      </c>
      <c r="C2287" s="139" t="s">
        <v>67</v>
      </c>
      <c r="D2287" s="139">
        <v>1051041</v>
      </c>
      <c r="E2287" s="143" t="s">
        <v>97</v>
      </c>
      <c r="F2287" s="143">
        <v>6430</v>
      </c>
      <c r="G2287" s="139" t="s">
        <v>94</v>
      </c>
      <c r="H2287" s="139" t="s">
        <v>1046</v>
      </c>
      <c r="I2287" s="142" t="s">
        <v>74</v>
      </c>
      <c r="J2287" s="203" t="str">
        <f>+_xlfn.XLOOKUP(Tabla1[[#This Row],[COD. COLABORADOR]],'[1]Reg_PJ_IP (Bruto)'!$A:$A,'[1]Reg_PJ_IP (Bruto)'!$BL:$BL)</f>
        <v>ACREDITADA</v>
      </c>
    </row>
    <row r="2288" spans="1:10" x14ac:dyDescent="0.3">
      <c r="A2288" s="125" t="s">
        <v>54</v>
      </c>
      <c r="B2288" s="128">
        <v>45630</v>
      </c>
      <c r="C2288" s="139" t="s">
        <v>69</v>
      </c>
      <c r="D2288" s="139">
        <v>1051408</v>
      </c>
      <c r="E2288" s="143" t="s">
        <v>740</v>
      </c>
      <c r="F2288" s="143">
        <v>5900</v>
      </c>
      <c r="G2288" s="139" t="s">
        <v>741</v>
      </c>
      <c r="H2288" s="139" t="s">
        <v>1063</v>
      </c>
      <c r="I2288" s="142" t="s">
        <v>74</v>
      </c>
      <c r="J2288" s="203" t="str">
        <f>+_xlfn.XLOOKUP(Tabla1[[#This Row],[COD. COLABORADOR]],'[1]Reg_PJ_IP (Bruto)'!$A:$A,'[1]Reg_PJ_IP (Bruto)'!$BL:$BL)</f>
        <v>ACREDITADA</v>
      </c>
    </row>
    <row r="2289" spans="1:10" x14ac:dyDescent="0.3">
      <c r="A2289" s="123" t="s">
        <v>54</v>
      </c>
      <c r="B2289" s="126">
        <v>45630</v>
      </c>
      <c r="C2289" s="139" t="s">
        <v>70</v>
      </c>
      <c r="D2289" s="139">
        <v>1051248</v>
      </c>
      <c r="E2289" s="139" t="s">
        <v>764</v>
      </c>
      <c r="F2289" s="139">
        <v>6915</v>
      </c>
      <c r="G2289" s="139" t="s">
        <v>96</v>
      </c>
      <c r="H2289" s="139" t="s">
        <v>1052</v>
      </c>
      <c r="I2289" s="142" t="s">
        <v>74</v>
      </c>
      <c r="J2289" s="203" t="str">
        <f>+_xlfn.XLOOKUP(Tabla1[[#This Row],[COD. COLABORADOR]],'[1]Reg_PJ_IP (Bruto)'!$A:$A,'[1]Reg_PJ_IP (Bruto)'!$BL:$BL)</f>
        <v>ACREDITADA</v>
      </c>
    </row>
    <row r="2290" spans="1:10" x14ac:dyDescent="0.3">
      <c r="A2290" s="125" t="s">
        <v>54</v>
      </c>
      <c r="B2290" s="124">
        <v>45660</v>
      </c>
      <c r="C2290" s="139" t="s">
        <v>70</v>
      </c>
      <c r="D2290" s="139">
        <v>1050995</v>
      </c>
      <c r="E2290" s="143" t="s">
        <v>1578</v>
      </c>
      <c r="F2290" s="143">
        <v>6950</v>
      </c>
      <c r="G2290" s="139" t="s">
        <v>1566</v>
      </c>
      <c r="H2290" s="139" t="s">
        <v>1053</v>
      </c>
      <c r="I2290" s="142" t="s">
        <v>74</v>
      </c>
      <c r="J2290" s="203" t="str">
        <f>+_xlfn.XLOOKUP(Tabla1[[#This Row],[COD. COLABORADOR]],'[1]Reg_PJ_IP (Bruto)'!$A:$A,'[1]Reg_PJ_IP (Bruto)'!$BL:$BL)</f>
        <v>ACREDITADA</v>
      </c>
    </row>
    <row r="2291" spans="1:10" x14ac:dyDescent="0.3">
      <c r="A2291" s="123" t="s">
        <v>54</v>
      </c>
      <c r="B2291" s="126">
        <v>45665</v>
      </c>
      <c r="C2291" s="139" t="s">
        <v>68</v>
      </c>
      <c r="D2291" s="139">
        <v>1051234</v>
      </c>
      <c r="E2291" s="143" t="s">
        <v>95</v>
      </c>
      <c r="F2291" s="139">
        <v>6915</v>
      </c>
      <c r="G2291" s="139" t="s">
        <v>96</v>
      </c>
      <c r="H2291" s="139" t="s">
        <v>1045</v>
      </c>
      <c r="I2291" s="142" t="s">
        <v>74</v>
      </c>
      <c r="J2291" s="203" t="str">
        <f>+_xlfn.XLOOKUP(Tabla1[[#This Row],[COD. COLABORADOR]],'[1]Reg_PJ_IP (Bruto)'!$A:$A,'[1]Reg_PJ_IP (Bruto)'!$BL:$BL)</f>
        <v>ACREDITADA</v>
      </c>
    </row>
    <row r="2292" spans="1:10" x14ac:dyDescent="0.3">
      <c r="A2292" s="123" t="s">
        <v>54</v>
      </c>
      <c r="B2292" s="124">
        <v>45672</v>
      </c>
      <c r="C2292" s="139" t="s">
        <v>68</v>
      </c>
      <c r="D2292" s="139">
        <v>1051247</v>
      </c>
      <c r="E2292" s="143" t="s">
        <v>846</v>
      </c>
      <c r="F2292" s="141">
        <v>6900</v>
      </c>
      <c r="G2292" s="139" t="s">
        <v>1328</v>
      </c>
      <c r="H2292" s="139" t="s">
        <v>1052</v>
      </c>
      <c r="I2292" s="142" t="s">
        <v>75</v>
      </c>
      <c r="J2292" s="203" t="str">
        <f>+_xlfn.XLOOKUP(Tabla1[[#This Row],[COD. COLABORADOR]],'[1]Reg_PJ_IP (Bruto)'!$A:$A,'[1]Reg_PJ_IP (Bruto)'!$BL:$BL)</f>
        <v>ACREDITADA</v>
      </c>
    </row>
    <row r="2293" spans="1:10" x14ac:dyDescent="0.3">
      <c r="A2293" s="123" t="s">
        <v>54</v>
      </c>
      <c r="B2293" s="126">
        <v>45685</v>
      </c>
      <c r="C2293" s="139" t="s">
        <v>70</v>
      </c>
      <c r="D2293" s="139">
        <v>1051377</v>
      </c>
      <c r="E2293" s="139" t="s">
        <v>596</v>
      </c>
      <c r="F2293" s="139">
        <v>4250</v>
      </c>
      <c r="G2293" s="139" t="s">
        <v>100</v>
      </c>
      <c r="H2293" s="139" t="s">
        <v>1044</v>
      </c>
      <c r="I2293" s="142" t="s">
        <v>75</v>
      </c>
      <c r="J2293" s="203" t="str">
        <f>+_xlfn.XLOOKUP(Tabla1[[#This Row],[COD. COLABORADOR]],'[1]Reg_PJ_IP (Bruto)'!$A:$A,'[1]Reg_PJ_IP (Bruto)'!$BL:$BL)</f>
        <v>ACREDITADA</v>
      </c>
    </row>
    <row r="2294" spans="1:10" x14ac:dyDescent="0.3">
      <c r="A2294" s="123" t="s">
        <v>54</v>
      </c>
      <c r="B2294" s="126">
        <v>45686</v>
      </c>
      <c r="C2294" s="139" t="s">
        <v>68</v>
      </c>
      <c r="D2294" s="139">
        <v>1051331</v>
      </c>
      <c r="E2294" s="143" t="s">
        <v>891</v>
      </c>
      <c r="F2294" s="139">
        <v>7027</v>
      </c>
      <c r="G2294" s="139" t="s">
        <v>364</v>
      </c>
      <c r="H2294" s="139" t="s">
        <v>1051</v>
      </c>
      <c r="I2294" s="142" t="s">
        <v>74</v>
      </c>
      <c r="J2294" s="203" t="str">
        <f>+_xlfn.XLOOKUP(Tabla1[[#This Row],[COD. COLABORADOR]],'[1]Reg_PJ_IP (Bruto)'!$A:$A,'[1]Reg_PJ_IP (Bruto)'!$BL:$BL)</f>
        <v>ACREDITADA</v>
      </c>
    </row>
    <row r="2295" spans="1:10" x14ac:dyDescent="0.3">
      <c r="A2295" s="203" t="s">
        <v>54</v>
      </c>
      <c r="B2295" s="128">
        <v>45689</v>
      </c>
      <c r="C2295" s="139" t="s">
        <v>71</v>
      </c>
      <c r="D2295" s="139">
        <v>1051354</v>
      </c>
      <c r="E2295" s="143" t="s">
        <v>598</v>
      </c>
      <c r="F2295" s="143">
        <v>7740</v>
      </c>
      <c r="G2295" s="139" t="s">
        <v>1568</v>
      </c>
      <c r="H2295" s="139" t="s">
        <v>1044</v>
      </c>
      <c r="I2295" s="142" t="s">
        <v>71</v>
      </c>
      <c r="J2295" s="203" t="str">
        <f>+_xlfn.XLOOKUP(Tabla1[[#This Row],[COD. COLABORADOR]],'[1]Reg_PJ_IP (Bruto)'!$A:$A,'[1]Reg_PJ_IP (Bruto)'!$BL:$BL)</f>
        <v>ACREDITADA</v>
      </c>
    </row>
    <row r="2296" spans="1:10" x14ac:dyDescent="0.3">
      <c r="A2296" s="123" t="s">
        <v>54</v>
      </c>
      <c r="B2296" s="124">
        <v>45691</v>
      </c>
      <c r="C2296" s="139" t="s">
        <v>68</v>
      </c>
      <c r="D2296" s="139">
        <v>1051432</v>
      </c>
      <c r="E2296" s="143" t="s">
        <v>844</v>
      </c>
      <c r="F2296" s="143">
        <v>5950</v>
      </c>
      <c r="G2296" s="139" t="s">
        <v>129</v>
      </c>
      <c r="H2296" s="139" t="s">
        <v>1046</v>
      </c>
      <c r="I2296" s="142" t="s">
        <v>74</v>
      </c>
      <c r="J2296" s="203" t="str">
        <f>+_xlfn.XLOOKUP(Tabla1[[#This Row],[COD. COLABORADOR]],'[1]Reg_PJ_IP (Bruto)'!$A:$A,'[1]Reg_PJ_IP (Bruto)'!$BL:$BL)</f>
        <v>ACREDITADA</v>
      </c>
    </row>
    <row r="2297" spans="1:10" x14ac:dyDescent="0.3">
      <c r="A2297" s="123" t="s">
        <v>54</v>
      </c>
      <c r="B2297" s="126">
        <v>45691</v>
      </c>
      <c r="C2297" s="139" t="s">
        <v>68</v>
      </c>
      <c r="D2297" s="140">
        <v>1051424</v>
      </c>
      <c r="E2297" s="143" t="s">
        <v>171</v>
      </c>
      <c r="F2297" s="139">
        <v>7660</v>
      </c>
      <c r="G2297" s="139" t="s">
        <v>1091</v>
      </c>
      <c r="H2297" s="139" t="s">
        <v>1048</v>
      </c>
      <c r="I2297" s="142" t="s">
        <v>74</v>
      </c>
      <c r="J2297" s="203" t="str">
        <f>+_xlfn.XLOOKUP(Tabla1[[#This Row],[COD. COLABORADOR]],'[1]Reg_PJ_IP (Bruto)'!$A:$A,'[1]Reg_PJ_IP (Bruto)'!$BL:$BL)</f>
        <v>ACREDITADA</v>
      </c>
    </row>
    <row r="2298" spans="1:10" x14ac:dyDescent="0.3">
      <c r="A2298" s="123" t="s">
        <v>54</v>
      </c>
      <c r="B2298" s="126">
        <v>45709</v>
      </c>
      <c r="C2298" s="139" t="s">
        <v>71</v>
      </c>
      <c r="D2298" s="139">
        <v>1051404</v>
      </c>
      <c r="E2298" s="143" t="s">
        <v>636</v>
      </c>
      <c r="F2298" s="139">
        <v>4550</v>
      </c>
      <c r="G2298" s="139" t="s">
        <v>168</v>
      </c>
      <c r="H2298" s="139" t="s">
        <v>1046</v>
      </c>
      <c r="I2298" s="142" t="s">
        <v>71</v>
      </c>
      <c r="J2298" s="203" t="str">
        <f>+_xlfn.XLOOKUP(Tabla1[[#This Row],[COD. COLABORADOR]],'[1]Reg_PJ_IP (Bruto)'!$A:$A,'[1]Reg_PJ_IP (Bruto)'!$BL:$BL)</f>
        <v>ACREDITADA</v>
      </c>
    </row>
    <row r="2299" spans="1:10" x14ac:dyDescent="0.3">
      <c r="A2299" s="123" t="s">
        <v>54</v>
      </c>
      <c r="B2299" s="126">
        <v>45717</v>
      </c>
      <c r="C2299" s="139" t="s">
        <v>69</v>
      </c>
      <c r="D2299" s="139">
        <v>1051460</v>
      </c>
      <c r="E2299" s="139" t="s">
        <v>788</v>
      </c>
      <c r="F2299" s="139">
        <v>1800</v>
      </c>
      <c r="G2299" s="139" t="s">
        <v>1178</v>
      </c>
      <c r="H2299" s="139" t="s">
        <v>1045</v>
      </c>
      <c r="I2299" s="142" t="s">
        <v>75</v>
      </c>
      <c r="J2299" s="203" t="str">
        <f>+_xlfn.XLOOKUP(Tabla1[[#This Row],[COD. COLABORADOR]],'[1]Reg_PJ_IP (Bruto)'!$A:$A,'[1]Reg_PJ_IP (Bruto)'!$BL:$BL)</f>
        <v>ACREDITADA</v>
      </c>
    </row>
    <row r="2300" spans="1:10" x14ac:dyDescent="0.3">
      <c r="A2300" s="123" t="s">
        <v>54</v>
      </c>
      <c r="B2300" s="124">
        <v>45717</v>
      </c>
      <c r="C2300" s="139" t="s">
        <v>69</v>
      </c>
      <c r="D2300" s="139">
        <v>1051472</v>
      </c>
      <c r="E2300" s="143" t="s">
        <v>1339</v>
      </c>
      <c r="F2300" s="143">
        <v>4250</v>
      </c>
      <c r="G2300" s="139" t="s">
        <v>100</v>
      </c>
      <c r="H2300" s="139" t="s">
        <v>1045</v>
      </c>
      <c r="I2300" s="142" t="s">
        <v>74</v>
      </c>
      <c r="J2300" s="203" t="str">
        <f>+_xlfn.XLOOKUP(Tabla1[[#This Row],[COD. COLABORADOR]],'[1]Reg_PJ_IP (Bruto)'!$A:$A,'[1]Reg_PJ_IP (Bruto)'!$BL:$BL)</f>
        <v>ACREDITADA</v>
      </c>
    </row>
    <row r="2301" spans="1:10" x14ac:dyDescent="0.3">
      <c r="A2301" s="125" t="s">
        <v>54</v>
      </c>
      <c r="B2301" s="124">
        <v>45717</v>
      </c>
      <c r="C2301" s="139" t="s">
        <v>67</v>
      </c>
      <c r="D2301" s="139">
        <v>1051356</v>
      </c>
      <c r="E2301" s="143" t="s">
        <v>169</v>
      </c>
      <c r="F2301" s="143">
        <v>4250</v>
      </c>
      <c r="G2301" s="139" t="s">
        <v>100</v>
      </c>
      <c r="H2301" s="139" t="s">
        <v>1044</v>
      </c>
      <c r="I2301" s="142" t="s">
        <v>74</v>
      </c>
      <c r="J2301" s="203" t="str">
        <f>+_xlfn.XLOOKUP(Tabla1[[#This Row],[COD. COLABORADOR]],'[1]Reg_PJ_IP (Bruto)'!$A:$A,'[1]Reg_PJ_IP (Bruto)'!$BL:$BL)</f>
        <v>ACREDITADA</v>
      </c>
    </row>
    <row r="2302" spans="1:10" x14ac:dyDescent="0.3">
      <c r="A2302" s="123" t="s">
        <v>54</v>
      </c>
      <c r="B2302" s="124">
        <v>45719</v>
      </c>
      <c r="C2302" s="139" t="s">
        <v>69</v>
      </c>
      <c r="D2302" s="139">
        <v>1051568</v>
      </c>
      <c r="E2302" s="143" t="s">
        <v>892</v>
      </c>
      <c r="F2302" s="143">
        <v>8013</v>
      </c>
      <c r="G2302" s="139" t="s">
        <v>126</v>
      </c>
      <c r="H2302" s="139" t="s">
        <v>1046</v>
      </c>
      <c r="I2302" s="142" t="s">
        <v>74</v>
      </c>
      <c r="J2302" s="203" t="str">
        <f>+_xlfn.XLOOKUP(Tabla1[[#This Row],[COD. COLABORADOR]],'[1]Reg_PJ_IP (Bruto)'!$A:$A,'[1]Reg_PJ_IP (Bruto)'!$BL:$BL)</f>
        <v>ACREDITADA</v>
      </c>
    </row>
    <row r="2303" spans="1:10" x14ac:dyDescent="0.3">
      <c r="A2303" s="125" t="s">
        <v>54</v>
      </c>
      <c r="B2303" s="124">
        <v>45728</v>
      </c>
      <c r="C2303" s="139" t="s">
        <v>71</v>
      </c>
      <c r="D2303" s="139">
        <v>1051269</v>
      </c>
      <c r="E2303" s="143" t="s">
        <v>624</v>
      </c>
      <c r="F2303" s="143">
        <v>6902</v>
      </c>
      <c r="G2303" s="139" t="s">
        <v>1431</v>
      </c>
      <c r="H2303" s="139" t="s">
        <v>1047</v>
      </c>
      <c r="I2303" s="142" t="s">
        <v>71</v>
      </c>
      <c r="J2303" s="203" t="str">
        <f>+_xlfn.XLOOKUP(Tabla1[[#This Row],[COD. COLABORADOR]],'[1]Reg_PJ_IP (Bruto)'!$A:$A,'[1]Reg_PJ_IP (Bruto)'!$BL:$BL)</f>
        <v>ACREDITADA</v>
      </c>
    </row>
    <row r="2304" spans="1:10" x14ac:dyDescent="0.3">
      <c r="A2304" s="123" t="s">
        <v>54</v>
      </c>
      <c r="B2304" s="126">
        <v>45728</v>
      </c>
      <c r="C2304" s="139" t="s">
        <v>71</v>
      </c>
      <c r="D2304" s="139">
        <v>1051458</v>
      </c>
      <c r="E2304" s="139" t="s">
        <v>893</v>
      </c>
      <c r="F2304" s="143">
        <v>6760</v>
      </c>
      <c r="G2304" s="143" t="s">
        <v>894</v>
      </c>
      <c r="H2304" s="139" t="s">
        <v>1045</v>
      </c>
      <c r="I2304" s="142" t="s">
        <v>71</v>
      </c>
      <c r="J2304" s="203" t="str">
        <f>+_xlfn.XLOOKUP(Tabla1[[#This Row],[COD. COLABORADOR]],'[1]Reg_PJ_IP (Bruto)'!$A:$A,'[1]Reg_PJ_IP (Bruto)'!$BL:$BL)</f>
        <v>ACREDITADA</v>
      </c>
    </row>
    <row r="2305" spans="1:10" x14ac:dyDescent="0.3">
      <c r="A2305" s="123" t="s">
        <v>54</v>
      </c>
      <c r="B2305" s="126">
        <v>45733</v>
      </c>
      <c r="C2305" s="139" t="s">
        <v>69</v>
      </c>
      <c r="D2305" s="139">
        <v>1051332</v>
      </c>
      <c r="E2305" s="139" t="s">
        <v>896</v>
      </c>
      <c r="F2305" s="139">
        <v>7027</v>
      </c>
      <c r="G2305" s="139" t="s">
        <v>364</v>
      </c>
      <c r="H2305" s="139" t="s">
        <v>1051</v>
      </c>
      <c r="I2305" s="142" t="s">
        <v>75</v>
      </c>
      <c r="J2305" s="203" t="str">
        <f>+_xlfn.XLOOKUP(Tabla1[[#This Row],[COD. COLABORADOR]],'[1]Reg_PJ_IP (Bruto)'!$A:$A,'[1]Reg_PJ_IP (Bruto)'!$BL:$BL)</f>
        <v>ACREDITADA</v>
      </c>
    </row>
    <row r="2306" spans="1:10" x14ac:dyDescent="0.3">
      <c r="A2306" s="123" t="s">
        <v>54</v>
      </c>
      <c r="B2306" s="126">
        <v>45735</v>
      </c>
      <c r="C2306" s="139" t="s">
        <v>69</v>
      </c>
      <c r="D2306" s="139">
        <v>1051256</v>
      </c>
      <c r="E2306" s="143" t="s">
        <v>895</v>
      </c>
      <c r="F2306" s="139">
        <v>6900</v>
      </c>
      <c r="G2306" s="139" t="s">
        <v>1328</v>
      </c>
      <c r="H2306" s="139" t="s">
        <v>1052</v>
      </c>
      <c r="I2306" s="142" t="s">
        <v>74</v>
      </c>
      <c r="J2306" s="203" t="str">
        <f>+_xlfn.XLOOKUP(Tabla1[[#This Row],[COD. COLABORADOR]],'[1]Reg_PJ_IP (Bruto)'!$A:$A,'[1]Reg_PJ_IP (Bruto)'!$BL:$BL)</f>
        <v>ACREDITADA</v>
      </c>
    </row>
    <row r="2307" spans="1:10" x14ac:dyDescent="0.3">
      <c r="A2307" s="125" t="s">
        <v>54</v>
      </c>
      <c r="B2307" s="124">
        <v>45748</v>
      </c>
      <c r="C2307" s="139" t="s">
        <v>70</v>
      </c>
      <c r="D2307" s="139">
        <v>1050623</v>
      </c>
      <c r="E2307" s="143" t="s">
        <v>170</v>
      </c>
      <c r="F2307" s="143">
        <v>5950</v>
      </c>
      <c r="G2307" s="139" t="s">
        <v>129</v>
      </c>
      <c r="H2307" s="139" t="s">
        <v>1067</v>
      </c>
      <c r="I2307" s="142" t="s">
        <v>74</v>
      </c>
      <c r="J2307" s="203" t="str">
        <f>+_xlfn.XLOOKUP(Tabla1[[#This Row],[COD. COLABORADOR]],'[1]Reg_PJ_IP (Bruto)'!$A:$A,'[1]Reg_PJ_IP (Bruto)'!$BL:$BL)</f>
        <v>ACREDITADA</v>
      </c>
    </row>
    <row r="2308" spans="1:10" x14ac:dyDescent="0.3">
      <c r="A2308" s="123" t="s">
        <v>54</v>
      </c>
      <c r="B2308" s="124">
        <v>45748</v>
      </c>
      <c r="C2308" s="139" t="s">
        <v>68</v>
      </c>
      <c r="D2308" s="139">
        <v>1051267</v>
      </c>
      <c r="E2308" s="143" t="s">
        <v>617</v>
      </c>
      <c r="F2308" s="143">
        <v>1750</v>
      </c>
      <c r="G2308" s="139" t="s">
        <v>162</v>
      </c>
      <c r="H2308" s="139" t="s">
        <v>1047</v>
      </c>
      <c r="I2308" s="142" t="s">
        <v>75</v>
      </c>
      <c r="J2308" s="203" t="str">
        <f>+_xlfn.XLOOKUP(Tabla1[[#This Row],[COD. COLABORADOR]],'[1]Reg_PJ_IP (Bruto)'!$A:$A,'[1]Reg_PJ_IP (Bruto)'!$BL:$BL)</f>
        <v>ACREDITADA</v>
      </c>
    </row>
    <row r="2309" spans="1:10" x14ac:dyDescent="0.3">
      <c r="A2309" s="123" t="s">
        <v>54</v>
      </c>
      <c r="B2309" s="124">
        <v>45748</v>
      </c>
      <c r="C2309" s="139" t="s">
        <v>70</v>
      </c>
      <c r="D2309" s="139">
        <v>1051509</v>
      </c>
      <c r="E2309" s="143" t="s">
        <v>1335</v>
      </c>
      <c r="F2309" s="143">
        <v>7027</v>
      </c>
      <c r="G2309" s="139" t="s">
        <v>364</v>
      </c>
      <c r="H2309" s="139" t="s">
        <v>1051</v>
      </c>
      <c r="I2309" s="142" t="s">
        <v>75</v>
      </c>
      <c r="J2309" s="203" t="str">
        <f>+_xlfn.XLOOKUP(Tabla1[[#This Row],[COD. COLABORADOR]],'[1]Reg_PJ_IP (Bruto)'!$A:$A,'[1]Reg_PJ_IP (Bruto)'!$BL:$BL)</f>
        <v>ACREDITADA</v>
      </c>
    </row>
    <row r="2310" spans="1:10" x14ac:dyDescent="0.3">
      <c r="A2310" s="123" t="s">
        <v>54</v>
      </c>
      <c r="B2310" s="124">
        <v>45748</v>
      </c>
      <c r="C2310" s="139" t="s">
        <v>70</v>
      </c>
      <c r="D2310" s="139">
        <v>1051491</v>
      </c>
      <c r="E2310" s="143" t="s">
        <v>1340</v>
      </c>
      <c r="F2310" s="143">
        <v>7027</v>
      </c>
      <c r="G2310" s="139" t="s">
        <v>364</v>
      </c>
      <c r="H2310" s="139" t="s">
        <v>1051</v>
      </c>
      <c r="I2310" s="142" t="s">
        <v>74</v>
      </c>
      <c r="J2310" s="203" t="str">
        <f>+_xlfn.XLOOKUP(Tabla1[[#This Row],[COD. COLABORADOR]],'[1]Reg_PJ_IP (Bruto)'!$A:$A,'[1]Reg_PJ_IP (Bruto)'!$BL:$BL)</f>
        <v>ACREDITADA</v>
      </c>
    </row>
    <row r="2311" spans="1:10" x14ac:dyDescent="0.3">
      <c r="A2311" s="123" t="s">
        <v>54</v>
      </c>
      <c r="B2311" s="126">
        <v>45748</v>
      </c>
      <c r="C2311" s="139" t="s">
        <v>70</v>
      </c>
      <c r="D2311" s="139">
        <v>1051363</v>
      </c>
      <c r="E2311" s="139" t="s">
        <v>745</v>
      </c>
      <c r="F2311" s="139">
        <v>4550</v>
      </c>
      <c r="G2311" s="139" t="s">
        <v>168</v>
      </c>
      <c r="H2311" s="139" t="s">
        <v>1046</v>
      </c>
      <c r="I2311" s="142" t="s">
        <v>74</v>
      </c>
      <c r="J2311" s="203" t="str">
        <f>+_xlfn.XLOOKUP(Tabla1[[#This Row],[COD. COLABORADOR]],'[1]Reg_PJ_IP (Bruto)'!$A:$A,'[1]Reg_PJ_IP (Bruto)'!$BL:$BL)</f>
        <v>ACREDITADA</v>
      </c>
    </row>
    <row r="2312" spans="1:10" x14ac:dyDescent="0.3">
      <c r="A2312" s="123" t="s">
        <v>54</v>
      </c>
      <c r="B2312" s="126">
        <v>45750</v>
      </c>
      <c r="C2312" s="139" t="s">
        <v>70</v>
      </c>
      <c r="D2312" s="139">
        <v>1051265</v>
      </c>
      <c r="E2312" s="143" t="s">
        <v>627</v>
      </c>
      <c r="F2312" s="139">
        <v>1750</v>
      </c>
      <c r="G2312" s="139" t="s">
        <v>162</v>
      </c>
      <c r="H2312" s="139" t="s">
        <v>1047</v>
      </c>
      <c r="I2312" s="142" t="s">
        <v>75</v>
      </c>
      <c r="J2312" s="203" t="str">
        <f>+_xlfn.XLOOKUP(Tabla1[[#This Row],[COD. COLABORADOR]],'[1]Reg_PJ_IP (Bruto)'!$A:$A,'[1]Reg_PJ_IP (Bruto)'!$BL:$BL)</f>
        <v>ACREDITADA</v>
      </c>
    </row>
    <row r="2313" spans="1:10" x14ac:dyDescent="0.3">
      <c r="A2313" s="123" t="s">
        <v>54</v>
      </c>
      <c r="B2313" s="124">
        <v>45761</v>
      </c>
      <c r="C2313" s="139" t="s">
        <v>70</v>
      </c>
      <c r="D2313" s="139">
        <v>1051245</v>
      </c>
      <c r="E2313" s="143" t="s">
        <v>776</v>
      </c>
      <c r="F2313" s="143">
        <v>7481</v>
      </c>
      <c r="G2313" s="139" t="s">
        <v>1326</v>
      </c>
      <c r="H2313" s="139" t="s">
        <v>1052</v>
      </c>
      <c r="I2313" s="142" t="s">
        <v>74</v>
      </c>
      <c r="J2313" s="203" t="str">
        <f>+_xlfn.XLOOKUP(Tabla1[[#This Row],[COD. COLABORADOR]],'[1]Reg_PJ_IP (Bruto)'!$A:$A,'[1]Reg_PJ_IP (Bruto)'!$BL:$BL)</f>
        <v>ACREDITADA</v>
      </c>
    </row>
    <row r="2314" spans="1:10" x14ac:dyDescent="0.3">
      <c r="A2314" s="125" t="s">
        <v>54</v>
      </c>
      <c r="B2314" s="124">
        <v>45768</v>
      </c>
      <c r="C2314" s="139" t="s">
        <v>68</v>
      </c>
      <c r="D2314" s="139">
        <v>1051249</v>
      </c>
      <c r="E2314" s="143" t="s">
        <v>921</v>
      </c>
      <c r="F2314" s="143">
        <v>6900</v>
      </c>
      <c r="G2314" s="139" t="s">
        <v>1328</v>
      </c>
      <c r="H2314" s="139" t="s">
        <v>1045</v>
      </c>
      <c r="I2314" s="142" t="s">
        <v>74</v>
      </c>
      <c r="J2314" s="203" t="str">
        <f>+_xlfn.XLOOKUP(Tabla1[[#This Row],[COD. COLABORADOR]],'[1]Reg_PJ_IP (Bruto)'!$A:$A,'[1]Reg_PJ_IP (Bruto)'!$BL:$BL)</f>
        <v>ACREDITADA</v>
      </c>
    </row>
    <row r="2315" spans="1:10" x14ac:dyDescent="0.3">
      <c r="A2315" s="125" t="s">
        <v>54</v>
      </c>
      <c r="B2315" s="124">
        <v>45778</v>
      </c>
      <c r="C2315" s="139" t="s">
        <v>70</v>
      </c>
      <c r="D2315" s="139">
        <v>1051480</v>
      </c>
      <c r="E2315" s="143" t="s">
        <v>1341</v>
      </c>
      <c r="F2315" s="143">
        <v>7683</v>
      </c>
      <c r="G2315" s="139" t="s">
        <v>92</v>
      </c>
      <c r="H2315" s="139" t="s">
        <v>1057</v>
      </c>
      <c r="I2315" s="142" t="s">
        <v>75</v>
      </c>
      <c r="J2315" s="203" t="str">
        <f>+_xlfn.XLOOKUP(Tabla1[[#This Row],[COD. COLABORADOR]],'[1]Reg_PJ_IP (Bruto)'!$A:$A,'[1]Reg_PJ_IP (Bruto)'!$BL:$BL)</f>
        <v>ACREDITADA</v>
      </c>
    </row>
    <row r="2316" spans="1:10" x14ac:dyDescent="0.3">
      <c r="A2316" s="123" t="s">
        <v>54</v>
      </c>
      <c r="B2316" s="126">
        <v>45778</v>
      </c>
      <c r="C2316" s="139" t="s">
        <v>70</v>
      </c>
      <c r="D2316" s="139">
        <v>1051437</v>
      </c>
      <c r="E2316" s="143" t="s">
        <v>710</v>
      </c>
      <c r="F2316" s="139">
        <v>7660</v>
      </c>
      <c r="G2316" s="139" t="s">
        <v>1091</v>
      </c>
      <c r="H2316" s="139" t="s">
        <v>1048</v>
      </c>
      <c r="I2316" s="142" t="s">
        <v>75</v>
      </c>
      <c r="J2316" s="203" t="str">
        <f>+_xlfn.XLOOKUP(Tabla1[[#This Row],[COD. COLABORADOR]],'[1]Reg_PJ_IP (Bruto)'!$A:$A,'[1]Reg_PJ_IP (Bruto)'!$BL:$BL)</f>
        <v>ACREDITADA</v>
      </c>
    </row>
    <row r="2317" spans="1:10" x14ac:dyDescent="0.3">
      <c r="A2317" s="123" t="s">
        <v>54</v>
      </c>
      <c r="B2317" s="132">
        <v>45779</v>
      </c>
      <c r="C2317" s="139" t="s">
        <v>71</v>
      </c>
      <c r="D2317" s="139">
        <v>1051381</v>
      </c>
      <c r="E2317" s="139" t="s">
        <v>1563</v>
      </c>
      <c r="F2317" s="139">
        <v>7038</v>
      </c>
      <c r="G2317" s="139" t="s">
        <v>1564</v>
      </c>
      <c r="H2317" s="139" t="s">
        <v>1044</v>
      </c>
      <c r="I2317" s="142" t="s">
        <v>71</v>
      </c>
      <c r="J2317" s="203" t="str">
        <f>+_xlfn.XLOOKUP(Tabla1[[#This Row],[COD. COLABORADOR]],'[1]Reg_PJ_IP (Bruto)'!$A:$A,'[1]Reg_PJ_IP (Bruto)'!$BL:$BL)</f>
        <v>ACREDITADA</v>
      </c>
    </row>
    <row r="2318" spans="1:10" x14ac:dyDescent="0.3">
      <c r="A2318" s="123" t="s">
        <v>54</v>
      </c>
      <c r="B2318" s="126">
        <v>45779</v>
      </c>
      <c r="C2318" s="139" t="s">
        <v>70</v>
      </c>
      <c r="D2318" s="139">
        <v>1051481</v>
      </c>
      <c r="E2318" s="139" t="s">
        <v>1342</v>
      </c>
      <c r="F2318" s="139">
        <v>7683</v>
      </c>
      <c r="G2318" s="139" t="s">
        <v>92</v>
      </c>
      <c r="H2318" s="139" t="s">
        <v>1057</v>
      </c>
      <c r="I2318" s="142" t="s">
        <v>75</v>
      </c>
      <c r="J2318" s="203" t="str">
        <f>+_xlfn.XLOOKUP(Tabla1[[#This Row],[COD. COLABORADOR]],'[1]Reg_PJ_IP (Bruto)'!$A:$A,'[1]Reg_PJ_IP (Bruto)'!$BL:$BL)</f>
        <v>ACREDITADA</v>
      </c>
    </row>
    <row r="2319" spans="1:10" x14ac:dyDescent="0.3">
      <c r="A2319" s="123" t="s">
        <v>54</v>
      </c>
      <c r="B2319" s="126">
        <v>45779</v>
      </c>
      <c r="C2319" s="139" t="s">
        <v>70</v>
      </c>
      <c r="D2319" s="139">
        <v>1051301</v>
      </c>
      <c r="E2319" s="139" t="s">
        <v>786</v>
      </c>
      <c r="F2319" s="139">
        <v>6915</v>
      </c>
      <c r="G2319" s="139" t="s">
        <v>96</v>
      </c>
      <c r="H2319" s="139" t="s">
        <v>1045</v>
      </c>
      <c r="I2319" s="142" t="s">
        <v>74</v>
      </c>
      <c r="J2319" s="203" t="str">
        <f>+_xlfn.XLOOKUP(Tabla1[[#This Row],[COD. COLABORADOR]],'[1]Reg_PJ_IP (Bruto)'!$A:$A,'[1]Reg_PJ_IP (Bruto)'!$BL:$BL)</f>
        <v>ACREDITADA</v>
      </c>
    </row>
    <row r="2320" spans="1:10" x14ac:dyDescent="0.3">
      <c r="A2320" s="123" t="s">
        <v>54</v>
      </c>
      <c r="B2320" s="124">
        <v>45779</v>
      </c>
      <c r="C2320" s="139" t="s">
        <v>70</v>
      </c>
      <c r="D2320" s="139">
        <v>1051418</v>
      </c>
      <c r="E2320" s="143" t="s">
        <v>708</v>
      </c>
      <c r="F2320" s="143">
        <v>4550</v>
      </c>
      <c r="G2320" s="139" t="s">
        <v>168</v>
      </c>
      <c r="H2320" s="139" t="s">
        <v>1046</v>
      </c>
      <c r="I2320" s="142" t="s">
        <v>74</v>
      </c>
      <c r="J2320" s="203" t="str">
        <f>+_xlfn.XLOOKUP(Tabla1[[#This Row],[COD. COLABORADOR]],'[1]Reg_PJ_IP (Bruto)'!$A:$A,'[1]Reg_PJ_IP (Bruto)'!$BL:$BL)</f>
        <v>ACREDITADA</v>
      </c>
    </row>
    <row r="2321" spans="1:10" x14ac:dyDescent="0.3">
      <c r="A2321" s="123" t="s">
        <v>54</v>
      </c>
      <c r="B2321" s="126">
        <v>45779</v>
      </c>
      <c r="C2321" s="139" t="s">
        <v>70</v>
      </c>
      <c r="D2321" s="139">
        <v>1051411</v>
      </c>
      <c r="E2321" s="139" t="s">
        <v>167</v>
      </c>
      <c r="F2321" s="139">
        <v>4550</v>
      </c>
      <c r="G2321" s="139" t="s">
        <v>168</v>
      </c>
      <c r="H2321" s="139" t="s">
        <v>1046</v>
      </c>
      <c r="I2321" s="142" t="s">
        <v>74</v>
      </c>
      <c r="J2321" s="203" t="str">
        <f>+_xlfn.XLOOKUP(Tabla1[[#This Row],[COD. COLABORADOR]],'[1]Reg_PJ_IP (Bruto)'!$A:$A,'[1]Reg_PJ_IP (Bruto)'!$BL:$BL)</f>
        <v>ACREDITADA</v>
      </c>
    </row>
    <row r="2322" spans="1:10" x14ac:dyDescent="0.3">
      <c r="A2322" s="123" t="s">
        <v>54</v>
      </c>
      <c r="B2322" s="128">
        <v>45809</v>
      </c>
      <c r="C2322" s="139" t="s">
        <v>68</v>
      </c>
      <c r="D2322" s="139">
        <v>1051249</v>
      </c>
      <c r="E2322" s="143" t="s">
        <v>921</v>
      </c>
      <c r="F2322" s="143">
        <v>6900</v>
      </c>
      <c r="G2322" s="139" t="s">
        <v>1328</v>
      </c>
      <c r="H2322" s="139" t="s">
        <v>1045</v>
      </c>
      <c r="I2322" s="142" t="s">
        <v>75</v>
      </c>
      <c r="J2322" s="203" t="str">
        <f>+_xlfn.XLOOKUP(Tabla1[[#This Row],[COD. COLABORADOR]],'[1]Reg_PJ_IP (Bruto)'!$A:$A,'[1]Reg_PJ_IP (Bruto)'!$BL:$BL)</f>
        <v>ACREDITADA</v>
      </c>
    </row>
    <row r="2323" spans="1:10" x14ac:dyDescent="0.3">
      <c r="A2323" s="123" t="s">
        <v>54</v>
      </c>
      <c r="B2323" s="131">
        <v>45809</v>
      </c>
      <c r="C2323" s="139" t="s">
        <v>69</v>
      </c>
      <c r="D2323" s="139">
        <v>1051406</v>
      </c>
      <c r="E2323" s="139" t="s">
        <v>774</v>
      </c>
      <c r="F2323" s="139">
        <v>4400</v>
      </c>
      <c r="G2323" s="139" t="s">
        <v>1221</v>
      </c>
      <c r="H2323" s="139" t="s">
        <v>1046</v>
      </c>
      <c r="I2323" s="142" t="s">
        <v>75</v>
      </c>
      <c r="J2323" s="203" t="str">
        <f>+_xlfn.XLOOKUP(Tabla1[[#This Row],[COD. COLABORADOR]],'[1]Reg_PJ_IP (Bruto)'!$A:$A,'[1]Reg_PJ_IP (Bruto)'!$BL:$BL)</f>
        <v>ACREDITADA</v>
      </c>
    </row>
    <row r="2324" spans="1:10" x14ac:dyDescent="0.3">
      <c r="A2324" s="123" t="s">
        <v>54</v>
      </c>
      <c r="B2324" s="126">
        <v>45810</v>
      </c>
      <c r="C2324" s="139" t="s">
        <v>68</v>
      </c>
      <c r="D2324" s="139">
        <v>1051347</v>
      </c>
      <c r="E2324" s="139" t="s">
        <v>701</v>
      </c>
      <c r="F2324" s="139">
        <v>7160</v>
      </c>
      <c r="G2324" s="139" t="s">
        <v>1424</v>
      </c>
      <c r="H2324" s="139" t="s">
        <v>1046</v>
      </c>
      <c r="I2324" s="142" t="s">
        <v>74</v>
      </c>
      <c r="J2324" s="203" t="str">
        <f>+_xlfn.XLOOKUP(Tabla1[[#This Row],[COD. COLABORADOR]],'[1]Reg_PJ_IP (Bruto)'!$A:$A,'[1]Reg_PJ_IP (Bruto)'!$BL:$BL)</f>
        <v>ACREDITADA</v>
      </c>
    </row>
    <row r="2325" spans="1:10" x14ac:dyDescent="0.3">
      <c r="A2325" s="123" t="s">
        <v>54</v>
      </c>
      <c r="B2325" s="124">
        <v>45810</v>
      </c>
      <c r="C2325" s="139" t="s">
        <v>70</v>
      </c>
      <c r="D2325" s="139">
        <v>1051271</v>
      </c>
      <c r="E2325" s="143" t="s">
        <v>761</v>
      </c>
      <c r="F2325" s="143">
        <v>1800</v>
      </c>
      <c r="G2325" s="139" t="s">
        <v>1178</v>
      </c>
      <c r="H2325" s="139" t="s">
        <v>1052</v>
      </c>
      <c r="I2325" s="142" t="s">
        <v>74</v>
      </c>
      <c r="J2325" s="203" t="str">
        <f>+_xlfn.XLOOKUP(Tabla1[[#This Row],[COD. COLABORADOR]],'[1]Reg_PJ_IP (Bruto)'!$A:$A,'[1]Reg_PJ_IP (Bruto)'!$BL:$BL)</f>
        <v>ACREDITADA</v>
      </c>
    </row>
    <row r="2326" spans="1:10" x14ac:dyDescent="0.3">
      <c r="A2326" s="123" t="s">
        <v>54</v>
      </c>
      <c r="B2326" s="126">
        <v>45810</v>
      </c>
      <c r="C2326" s="139" t="s">
        <v>69</v>
      </c>
      <c r="D2326" s="139">
        <v>1051276</v>
      </c>
      <c r="E2326" s="143" t="s">
        <v>963</v>
      </c>
      <c r="F2326" s="139">
        <v>6915</v>
      </c>
      <c r="G2326" s="139" t="s">
        <v>96</v>
      </c>
      <c r="H2326" s="139" t="s">
        <v>1052</v>
      </c>
      <c r="I2326" s="142" t="s">
        <v>74</v>
      </c>
      <c r="J2326" s="203" t="str">
        <f>+_xlfn.XLOOKUP(Tabla1[[#This Row],[COD. COLABORADOR]],'[1]Reg_PJ_IP (Bruto)'!$A:$A,'[1]Reg_PJ_IP (Bruto)'!$BL:$BL)</f>
        <v>ACREDITADA</v>
      </c>
    </row>
    <row r="2327" spans="1:10" x14ac:dyDescent="0.3">
      <c r="A2327" s="123" t="s">
        <v>54</v>
      </c>
      <c r="B2327" s="126">
        <v>45810</v>
      </c>
      <c r="C2327" s="139" t="s">
        <v>70</v>
      </c>
      <c r="D2327" s="139">
        <v>1051325</v>
      </c>
      <c r="E2327" s="139" t="s">
        <v>750</v>
      </c>
      <c r="F2327" s="139">
        <v>7481</v>
      </c>
      <c r="G2327" s="139" t="s">
        <v>1326</v>
      </c>
      <c r="H2327" s="139" t="s">
        <v>1051</v>
      </c>
      <c r="I2327" s="142" t="s">
        <v>74</v>
      </c>
      <c r="J2327" s="203" t="str">
        <f>+_xlfn.XLOOKUP(Tabla1[[#This Row],[COD. COLABORADOR]],'[1]Reg_PJ_IP (Bruto)'!$A:$A,'[1]Reg_PJ_IP (Bruto)'!$BL:$BL)</f>
        <v>ACREDITADA</v>
      </c>
    </row>
    <row r="2328" spans="1:10" x14ac:dyDescent="0.3">
      <c r="A2328" s="123" t="s">
        <v>54</v>
      </c>
      <c r="B2328" s="124">
        <v>45810</v>
      </c>
      <c r="C2328" s="139" t="s">
        <v>70</v>
      </c>
      <c r="D2328" s="139">
        <v>1051212</v>
      </c>
      <c r="E2328" s="143" t="s">
        <v>102</v>
      </c>
      <c r="F2328" s="143">
        <v>3650</v>
      </c>
      <c r="G2328" s="139" t="s">
        <v>1574</v>
      </c>
      <c r="H2328" s="139" t="s">
        <v>1046</v>
      </c>
      <c r="I2328" s="142" t="s">
        <v>74</v>
      </c>
      <c r="J2328" s="203" t="str">
        <f>+_xlfn.XLOOKUP(Tabla1[[#This Row],[COD. COLABORADOR]],'[1]Reg_PJ_IP (Bruto)'!$A:$A,'[1]Reg_PJ_IP (Bruto)'!$BL:$BL)</f>
        <v>ACREDITADA</v>
      </c>
    </row>
    <row r="2329" spans="1:10" x14ac:dyDescent="0.3">
      <c r="A2329" s="123" t="s">
        <v>54</v>
      </c>
      <c r="B2329" s="124">
        <v>45810</v>
      </c>
      <c r="C2329" s="139" t="s">
        <v>70</v>
      </c>
      <c r="D2329" s="139">
        <v>1051428</v>
      </c>
      <c r="E2329" s="143" t="s">
        <v>128</v>
      </c>
      <c r="F2329" s="143">
        <v>5950</v>
      </c>
      <c r="G2329" s="139" t="s">
        <v>129</v>
      </c>
      <c r="H2329" s="139" t="s">
        <v>1064</v>
      </c>
      <c r="I2329" s="142" t="s">
        <v>74</v>
      </c>
      <c r="J2329" s="203" t="str">
        <f>+_xlfn.XLOOKUP(Tabla1[[#This Row],[COD. COLABORADOR]],'[1]Reg_PJ_IP (Bruto)'!$A:$A,'[1]Reg_PJ_IP (Bruto)'!$BL:$BL)</f>
        <v>ACREDITADA</v>
      </c>
    </row>
    <row r="2330" spans="1:10" x14ac:dyDescent="0.3">
      <c r="A2330" s="123" t="s">
        <v>54</v>
      </c>
      <c r="B2330" s="124">
        <v>45820</v>
      </c>
      <c r="C2330" s="139" t="s">
        <v>69</v>
      </c>
      <c r="D2330" s="139">
        <v>1051379</v>
      </c>
      <c r="E2330" s="143" t="s">
        <v>597</v>
      </c>
      <c r="F2330" s="143">
        <v>4250</v>
      </c>
      <c r="G2330" s="139" t="s">
        <v>100</v>
      </c>
      <c r="H2330" s="139" t="s">
        <v>1044</v>
      </c>
      <c r="I2330" s="142" t="s">
        <v>75</v>
      </c>
      <c r="J2330" s="203" t="str">
        <f>+_xlfn.XLOOKUP(Tabla1[[#This Row],[COD. COLABORADOR]],'[1]Reg_PJ_IP (Bruto)'!$A:$A,'[1]Reg_PJ_IP (Bruto)'!$BL:$BL)</f>
        <v>ACREDITADA</v>
      </c>
    </row>
    <row r="2331" spans="1:10" x14ac:dyDescent="0.3">
      <c r="A2331" s="123" t="s">
        <v>54</v>
      </c>
      <c r="B2331" s="124">
        <v>45820</v>
      </c>
      <c r="C2331" s="139" t="s">
        <v>72</v>
      </c>
      <c r="D2331" s="139">
        <v>1051214</v>
      </c>
      <c r="E2331" s="143" t="s">
        <v>628</v>
      </c>
      <c r="F2331" s="143">
        <v>4250</v>
      </c>
      <c r="G2331" s="139" t="s">
        <v>100</v>
      </c>
      <c r="H2331" s="139" t="s">
        <v>1044</v>
      </c>
      <c r="I2331" s="142" t="s">
        <v>75</v>
      </c>
      <c r="J2331" s="203" t="str">
        <f>+_xlfn.XLOOKUP(Tabla1[[#This Row],[COD. COLABORADOR]],'[1]Reg_PJ_IP (Bruto)'!$A:$A,'[1]Reg_PJ_IP (Bruto)'!$BL:$BL)</f>
        <v>ACREDITADA</v>
      </c>
    </row>
    <row r="2332" spans="1:10" x14ac:dyDescent="0.3">
      <c r="A2332" s="123" t="s">
        <v>54</v>
      </c>
      <c r="B2332" s="126">
        <v>45838</v>
      </c>
      <c r="C2332" s="139" t="s">
        <v>67</v>
      </c>
      <c r="D2332" s="140">
        <v>1051218</v>
      </c>
      <c r="E2332" s="141" t="s">
        <v>613</v>
      </c>
      <c r="F2332" s="140">
        <v>6430</v>
      </c>
      <c r="G2332" s="140" t="s">
        <v>94</v>
      </c>
      <c r="H2332" s="139" t="s">
        <v>1046</v>
      </c>
      <c r="I2332" s="142" t="s">
        <v>75</v>
      </c>
      <c r="J2332" s="203" t="str">
        <f>+_xlfn.XLOOKUP(Tabla1[[#This Row],[COD. COLABORADOR]],'[1]Reg_PJ_IP (Bruto)'!$A:$A,'[1]Reg_PJ_IP (Bruto)'!$BL:$BL)</f>
        <v>ACREDITADA</v>
      </c>
    </row>
    <row r="2333" spans="1:10" x14ac:dyDescent="0.3">
      <c r="A2333" s="123" t="s">
        <v>54</v>
      </c>
      <c r="B2333" s="124">
        <v>45838</v>
      </c>
      <c r="C2333" s="139" t="s">
        <v>69</v>
      </c>
      <c r="D2333" s="139">
        <v>1051216</v>
      </c>
      <c r="E2333" s="143" t="s">
        <v>1572</v>
      </c>
      <c r="F2333" s="143">
        <v>7036</v>
      </c>
      <c r="G2333" s="139" t="s">
        <v>1427</v>
      </c>
      <c r="H2333" s="139" t="s">
        <v>1046</v>
      </c>
      <c r="I2333" s="142" t="s">
        <v>74</v>
      </c>
      <c r="J2333" s="203" t="str">
        <f>+_xlfn.XLOOKUP(Tabla1[[#This Row],[COD. COLABORADOR]],'[1]Reg_PJ_IP (Bruto)'!$A:$A,'[1]Reg_PJ_IP (Bruto)'!$BL:$BL)</f>
        <v>ACREDITADA</v>
      </c>
    </row>
    <row r="2334" spans="1:10" x14ac:dyDescent="0.3">
      <c r="A2334" s="123" t="s">
        <v>54</v>
      </c>
      <c r="B2334" s="124">
        <v>45839</v>
      </c>
      <c r="C2334" s="139" t="s">
        <v>69</v>
      </c>
      <c r="D2334" s="140">
        <v>1051416</v>
      </c>
      <c r="E2334" s="141" t="s">
        <v>981</v>
      </c>
      <c r="F2334" s="141">
        <v>6902</v>
      </c>
      <c r="G2334" s="140" t="s">
        <v>1431</v>
      </c>
      <c r="H2334" s="139" t="s">
        <v>1047</v>
      </c>
      <c r="I2334" s="142" t="s">
        <v>74</v>
      </c>
      <c r="J2334" s="203" t="str">
        <f>+_xlfn.XLOOKUP(Tabla1[[#This Row],[COD. COLABORADOR]],'[1]Reg_PJ_IP (Bruto)'!$A:$A,'[1]Reg_PJ_IP (Bruto)'!$BL:$BL)</f>
        <v>ACREDITADA</v>
      </c>
    </row>
    <row r="2335" spans="1:10" x14ac:dyDescent="0.3">
      <c r="A2335" s="123" t="s">
        <v>54</v>
      </c>
      <c r="B2335" s="124">
        <v>45852</v>
      </c>
      <c r="C2335" s="139" t="s">
        <v>69</v>
      </c>
      <c r="D2335" s="140">
        <v>1051575</v>
      </c>
      <c r="E2335" s="143" t="s">
        <v>983</v>
      </c>
      <c r="F2335" s="141">
        <v>7646</v>
      </c>
      <c r="G2335" s="140" t="s">
        <v>1216</v>
      </c>
      <c r="H2335" s="139" t="s">
        <v>1057</v>
      </c>
      <c r="I2335" s="142" t="s">
        <v>75</v>
      </c>
      <c r="J2335" s="203" t="str">
        <f>+_xlfn.XLOOKUP(Tabla1[[#This Row],[COD. COLABORADOR]],'[1]Reg_PJ_IP (Bruto)'!$A:$A,'[1]Reg_PJ_IP (Bruto)'!$BL:$BL)</f>
        <v>ACREDITADA</v>
      </c>
    </row>
    <row r="2336" spans="1:10" x14ac:dyDescent="0.3">
      <c r="A2336" s="123" t="s">
        <v>54</v>
      </c>
      <c r="B2336" s="126">
        <v>45860</v>
      </c>
      <c r="C2336" s="139" t="s">
        <v>69</v>
      </c>
      <c r="D2336" s="140">
        <v>1051542</v>
      </c>
      <c r="E2336" s="139" t="s">
        <v>982</v>
      </c>
      <c r="F2336" s="140">
        <v>4450</v>
      </c>
      <c r="G2336" s="140" t="s">
        <v>297</v>
      </c>
      <c r="H2336" s="139" t="s">
        <v>1060</v>
      </c>
      <c r="I2336" s="142" t="s">
        <v>75</v>
      </c>
      <c r="J2336" s="203" t="str">
        <f>+_xlfn.XLOOKUP(Tabla1[[#This Row],[COD. COLABORADOR]],'[1]Reg_PJ_IP (Bruto)'!$A:$A,'[1]Reg_PJ_IP (Bruto)'!$BL:$BL)</f>
        <v>ACREDITADA</v>
      </c>
    </row>
    <row r="2337" spans="1:10" x14ac:dyDescent="0.3">
      <c r="A2337" s="123" t="s">
        <v>54</v>
      </c>
      <c r="B2337" s="126">
        <v>45860</v>
      </c>
      <c r="C2337" s="139" t="s">
        <v>67</v>
      </c>
      <c r="D2337" s="140">
        <v>1051278</v>
      </c>
      <c r="E2337" s="140" t="s">
        <v>744</v>
      </c>
      <c r="F2337" s="140">
        <v>6902</v>
      </c>
      <c r="G2337" s="140" t="s">
        <v>1431</v>
      </c>
      <c r="H2337" s="140" t="s">
        <v>1047</v>
      </c>
      <c r="I2337" s="142" t="s">
        <v>75</v>
      </c>
      <c r="J2337" s="203" t="str">
        <f>+_xlfn.XLOOKUP(Tabla1[[#This Row],[COD. COLABORADOR]],'[1]Reg_PJ_IP (Bruto)'!$A:$A,'[1]Reg_PJ_IP (Bruto)'!$BL:$BL)</f>
        <v>ACREDITADA</v>
      </c>
    </row>
    <row r="2338" spans="1:10" x14ac:dyDescent="0.3">
      <c r="A2338" s="125" t="s">
        <v>54</v>
      </c>
      <c r="B2338" s="124">
        <v>45860</v>
      </c>
      <c r="C2338" s="139" t="s">
        <v>67</v>
      </c>
      <c r="D2338" s="139">
        <v>1051452</v>
      </c>
      <c r="E2338" s="143" t="s">
        <v>780</v>
      </c>
      <c r="F2338" s="143">
        <v>7367</v>
      </c>
      <c r="G2338" s="139" t="s">
        <v>781</v>
      </c>
      <c r="H2338" s="139" t="s">
        <v>1045</v>
      </c>
      <c r="I2338" s="142" t="s">
        <v>75</v>
      </c>
      <c r="J2338" s="203" t="str">
        <f>+_xlfn.XLOOKUP(Tabla1[[#This Row],[COD. COLABORADOR]],'[1]Reg_PJ_IP (Bruto)'!$A:$A,'[1]Reg_PJ_IP (Bruto)'!$BL:$BL)</f>
        <v>ACREDITADA</v>
      </c>
    </row>
    <row r="2339" spans="1:10" x14ac:dyDescent="0.3">
      <c r="A2339" s="125" t="s">
        <v>54</v>
      </c>
      <c r="B2339" s="124">
        <v>45860</v>
      </c>
      <c r="C2339" s="139" t="s">
        <v>67</v>
      </c>
      <c r="D2339" s="139">
        <v>1051450</v>
      </c>
      <c r="E2339" s="143" t="s">
        <v>611</v>
      </c>
      <c r="F2339" s="143">
        <v>7027</v>
      </c>
      <c r="G2339" s="139" t="s">
        <v>364</v>
      </c>
      <c r="H2339" s="139" t="s">
        <v>1051</v>
      </c>
      <c r="I2339" s="142" t="s">
        <v>74</v>
      </c>
      <c r="J2339" s="203" t="str">
        <f>+_xlfn.XLOOKUP(Tabla1[[#This Row],[COD. COLABORADOR]],'[1]Reg_PJ_IP (Bruto)'!$A:$A,'[1]Reg_PJ_IP (Bruto)'!$BL:$BL)</f>
        <v>ACREDITADA</v>
      </c>
    </row>
    <row r="2340" spans="1:10" x14ac:dyDescent="0.3">
      <c r="A2340" s="123" t="s">
        <v>54</v>
      </c>
      <c r="B2340" s="126">
        <v>45875</v>
      </c>
      <c r="C2340" s="139" t="s">
        <v>71</v>
      </c>
      <c r="D2340" s="140">
        <v>1051214</v>
      </c>
      <c r="E2340" s="143" t="s">
        <v>628</v>
      </c>
      <c r="F2340" s="140">
        <v>4250</v>
      </c>
      <c r="G2340" s="140" t="s">
        <v>100</v>
      </c>
      <c r="H2340" s="139" t="s">
        <v>1044</v>
      </c>
      <c r="I2340" s="142" t="s">
        <v>71</v>
      </c>
      <c r="J2340" s="203" t="str">
        <f>+_xlfn.XLOOKUP(Tabla1[[#This Row],[COD. COLABORADOR]],'[1]Reg_PJ_IP (Bruto)'!$A:$A,'[1]Reg_PJ_IP (Bruto)'!$BL:$BL)</f>
        <v>ACREDITADA</v>
      </c>
    </row>
    <row r="2341" spans="1:10" x14ac:dyDescent="0.3">
      <c r="A2341" s="123" t="s">
        <v>54</v>
      </c>
      <c r="B2341" s="124">
        <v>45875</v>
      </c>
      <c r="C2341" s="139" t="s">
        <v>67</v>
      </c>
      <c r="D2341" s="140">
        <v>1051448</v>
      </c>
      <c r="E2341" s="143" t="s">
        <v>603</v>
      </c>
      <c r="F2341" s="141">
        <v>6871</v>
      </c>
      <c r="G2341" s="140" t="s">
        <v>1332</v>
      </c>
      <c r="H2341" s="139" t="s">
        <v>1055</v>
      </c>
      <c r="I2341" s="142" t="s">
        <v>75</v>
      </c>
      <c r="J2341" s="203" t="str">
        <f>+_xlfn.XLOOKUP(Tabla1[[#This Row],[COD. COLABORADOR]],'[1]Reg_PJ_IP (Bruto)'!$A:$A,'[1]Reg_PJ_IP (Bruto)'!$BL:$BL)</f>
        <v>ACREDITADA</v>
      </c>
    </row>
    <row r="2342" spans="1:10" x14ac:dyDescent="0.3">
      <c r="A2342" s="123" t="s">
        <v>54</v>
      </c>
      <c r="B2342" s="126">
        <v>45875</v>
      </c>
      <c r="C2342" s="139" t="s">
        <v>67</v>
      </c>
      <c r="D2342" s="140">
        <v>1051222</v>
      </c>
      <c r="E2342" s="139" t="s">
        <v>634</v>
      </c>
      <c r="F2342" s="140">
        <v>7379</v>
      </c>
      <c r="G2342" s="140" t="s">
        <v>132</v>
      </c>
      <c r="H2342" s="139" t="s">
        <v>1046</v>
      </c>
      <c r="I2342" s="142" t="s">
        <v>75</v>
      </c>
      <c r="J2342" s="203" t="str">
        <f>+_xlfn.XLOOKUP(Tabla1[[#This Row],[COD. COLABORADOR]],'[1]Reg_PJ_IP (Bruto)'!$A:$A,'[1]Reg_PJ_IP (Bruto)'!$BL:$BL)</f>
        <v>ACREDITADA</v>
      </c>
    </row>
    <row r="2343" spans="1:10" x14ac:dyDescent="0.3">
      <c r="A2343" s="125" t="s">
        <v>54</v>
      </c>
      <c r="B2343" s="124">
        <v>45877</v>
      </c>
      <c r="C2343" s="139" t="s">
        <v>67</v>
      </c>
      <c r="D2343" s="140">
        <v>1051257</v>
      </c>
      <c r="E2343" s="141" t="s">
        <v>762</v>
      </c>
      <c r="F2343" s="141">
        <v>7163</v>
      </c>
      <c r="G2343" s="140" t="s">
        <v>417</v>
      </c>
      <c r="H2343" s="139" t="s">
        <v>1049</v>
      </c>
      <c r="I2343" s="142" t="s">
        <v>74</v>
      </c>
      <c r="J2343" s="203" t="str">
        <f>+_xlfn.XLOOKUP(Tabla1[[#This Row],[COD. COLABORADOR]],'[1]Reg_PJ_IP (Bruto)'!$A:$A,'[1]Reg_PJ_IP (Bruto)'!$BL:$BL)</f>
        <v>ACREDITADA</v>
      </c>
    </row>
    <row r="2344" spans="1:10" x14ac:dyDescent="0.3">
      <c r="A2344" s="123" t="s">
        <v>54</v>
      </c>
      <c r="B2344" s="124">
        <v>45881</v>
      </c>
      <c r="C2344" s="139" t="s">
        <v>67</v>
      </c>
      <c r="D2344" s="140">
        <v>1051244</v>
      </c>
      <c r="E2344" s="141" t="s">
        <v>738</v>
      </c>
      <c r="F2344" s="141">
        <v>7369</v>
      </c>
      <c r="G2344" s="140" t="s">
        <v>1284</v>
      </c>
      <c r="H2344" s="139" t="s">
        <v>1045</v>
      </c>
      <c r="I2344" s="142" t="s">
        <v>74</v>
      </c>
      <c r="J2344" s="203" t="str">
        <f>+_xlfn.XLOOKUP(Tabla1[[#This Row],[COD. COLABORADOR]],'[1]Reg_PJ_IP (Bruto)'!$A:$A,'[1]Reg_PJ_IP (Bruto)'!$BL:$BL)</f>
        <v>ACREDITADA</v>
      </c>
    </row>
    <row r="2345" spans="1:10" x14ac:dyDescent="0.3">
      <c r="A2345" s="123" t="s">
        <v>54</v>
      </c>
      <c r="B2345" s="124">
        <v>45884</v>
      </c>
      <c r="C2345" s="139" t="s">
        <v>67</v>
      </c>
      <c r="D2345" s="140">
        <v>1051300</v>
      </c>
      <c r="E2345" s="143" t="s">
        <v>753</v>
      </c>
      <c r="F2345" s="141">
        <v>6866</v>
      </c>
      <c r="G2345" s="140" t="s">
        <v>1209</v>
      </c>
      <c r="H2345" s="139" t="s">
        <v>1054</v>
      </c>
      <c r="I2345" s="142" t="s">
        <v>74</v>
      </c>
      <c r="J2345" s="203" t="str">
        <f>+_xlfn.XLOOKUP(Tabla1[[#This Row],[COD. COLABORADOR]],'[1]Reg_PJ_IP (Bruto)'!$A:$A,'[1]Reg_PJ_IP (Bruto)'!$BL:$BL)</f>
        <v>ACREDITADA</v>
      </c>
    </row>
    <row r="2346" spans="1:10" x14ac:dyDescent="0.3">
      <c r="A2346" s="123" t="s">
        <v>54</v>
      </c>
      <c r="B2346" s="124">
        <v>45891</v>
      </c>
      <c r="C2346" s="139" t="s">
        <v>67</v>
      </c>
      <c r="D2346" s="140">
        <v>1051311</v>
      </c>
      <c r="E2346" s="143" t="s">
        <v>773</v>
      </c>
      <c r="F2346" s="141">
        <v>7027</v>
      </c>
      <c r="G2346" s="140" t="s">
        <v>364</v>
      </c>
      <c r="H2346" s="139" t="s">
        <v>1051</v>
      </c>
      <c r="I2346" s="142" t="s">
        <v>74</v>
      </c>
      <c r="J2346" s="203" t="str">
        <f>+_xlfn.XLOOKUP(Tabla1[[#This Row],[COD. COLABORADOR]],'[1]Reg_PJ_IP (Bruto)'!$A:$A,'[1]Reg_PJ_IP (Bruto)'!$BL:$BL)</f>
        <v>ACREDITADA</v>
      </c>
    </row>
    <row r="2347" spans="1:10" x14ac:dyDescent="0.3">
      <c r="A2347" s="123" t="s">
        <v>54</v>
      </c>
      <c r="B2347" s="126">
        <v>45901</v>
      </c>
      <c r="C2347" s="139" t="s">
        <v>69</v>
      </c>
      <c r="D2347" s="140">
        <v>1051212</v>
      </c>
      <c r="E2347" s="139" t="s">
        <v>102</v>
      </c>
      <c r="F2347" s="140">
        <v>3650</v>
      </c>
      <c r="G2347" s="140" t="s">
        <v>1574</v>
      </c>
      <c r="H2347" s="139" t="s">
        <v>1046</v>
      </c>
      <c r="I2347" s="142" t="s">
        <v>75</v>
      </c>
      <c r="J2347" s="203" t="str">
        <f>+_xlfn.XLOOKUP(Tabla1[[#This Row],[COD. COLABORADOR]],'[1]Reg_PJ_IP (Bruto)'!$A:$A,'[1]Reg_PJ_IP (Bruto)'!$BL:$BL)</f>
        <v>ACREDITADA</v>
      </c>
    </row>
    <row r="2348" spans="1:10" x14ac:dyDescent="0.3">
      <c r="A2348" s="123" t="s">
        <v>54</v>
      </c>
      <c r="B2348" s="126">
        <v>45901</v>
      </c>
      <c r="C2348" s="139" t="s">
        <v>69</v>
      </c>
      <c r="D2348" s="140">
        <v>1051417</v>
      </c>
      <c r="E2348" s="140" t="s">
        <v>127</v>
      </c>
      <c r="F2348" s="140">
        <v>7331</v>
      </c>
      <c r="G2348" s="140" t="s">
        <v>1325</v>
      </c>
      <c r="H2348" s="139" t="s">
        <v>1047</v>
      </c>
      <c r="I2348" s="142" t="s">
        <v>75</v>
      </c>
      <c r="J2348" s="203" t="str">
        <f>+_xlfn.XLOOKUP(Tabla1[[#This Row],[COD. COLABORADOR]],'[1]Reg_PJ_IP (Bruto)'!$A:$A,'[1]Reg_PJ_IP (Bruto)'!$BL:$BL)</f>
        <v>ACREDITADA</v>
      </c>
    </row>
    <row r="2349" spans="1:10" x14ac:dyDescent="0.3">
      <c r="A2349" s="125" t="s">
        <v>54</v>
      </c>
      <c r="B2349" s="124">
        <v>45901</v>
      </c>
      <c r="C2349" s="139" t="s">
        <v>69</v>
      </c>
      <c r="D2349" s="140">
        <v>1051230</v>
      </c>
      <c r="E2349" s="141" t="s">
        <v>777</v>
      </c>
      <c r="F2349" s="141">
        <v>6915</v>
      </c>
      <c r="G2349" s="140" t="s">
        <v>96</v>
      </c>
      <c r="H2349" s="139" t="s">
        <v>1052</v>
      </c>
      <c r="I2349" s="142" t="s">
        <v>74</v>
      </c>
      <c r="J2349" s="203" t="str">
        <f>+_xlfn.XLOOKUP(Tabla1[[#This Row],[COD. COLABORADOR]],'[1]Reg_PJ_IP (Bruto)'!$A:$A,'[1]Reg_PJ_IP (Bruto)'!$BL:$BL)</f>
        <v>ACREDITADA</v>
      </c>
    </row>
    <row r="2350" spans="1:10" x14ac:dyDescent="0.3">
      <c r="A2350" s="123" t="s">
        <v>54</v>
      </c>
      <c r="B2350" s="126">
        <v>45903</v>
      </c>
      <c r="C2350" s="139" t="s">
        <v>69</v>
      </c>
      <c r="D2350" s="140">
        <v>1051238</v>
      </c>
      <c r="E2350" s="140" t="s">
        <v>623</v>
      </c>
      <c r="F2350" s="140">
        <v>7481</v>
      </c>
      <c r="G2350" s="140" t="s">
        <v>1326</v>
      </c>
      <c r="H2350" s="139" t="s">
        <v>1051</v>
      </c>
      <c r="I2350" s="142" t="s">
        <v>74</v>
      </c>
      <c r="J2350" s="203" t="str">
        <f>+_xlfn.XLOOKUP(Tabla1[[#This Row],[COD. COLABORADOR]],'[1]Reg_PJ_IP (Bruto)'!$A:$A,'[1]Reg_PJ_IP (Bruto)'!$BL:$BL)</f>
        <v>ACREDITADA</v>
      </c>
    </row>
    <row r="2351" spans="1:10" x14ac:dyDescent="0.3">
      <c r="A2351" s="123" t="s">
        <v>54</v>
      </c>
      <c r="B2351" s="126">
        <v>45924</v>
      </c>
      <c r="C2351" s="139" t="s">
        <v>71</v>
      </c>
      <c r="D2351" s="140">
        <v>7660</v>
      </c>
      <c r="E2351" s="139" t="s">
        <v>1582</v>
      </c>
      <c r="F2351" s="141">
        <v>7660</v>
      </c>
      <c r="G2351" s="141" t="s">
        <v>1091</v>
      </c>
      <c r="H2351" s="139" t="s">
        <v>1582</v>
      </c>
      <c r="I2351" s="142" t="s">
        <v>71</v>
      </c>
      <c r="J2351" s="203" t="str">
        <f>+_xlfn.XLOOKUP(Tabla1[[#This Row],[COD. COLABORADOR]],'[1]Reg_PJ_IP (Bruto)'!$A:$A,'[1]Reg_PJ_IP (Bruto)'!$BL:$BL)</f>
        <v>ACREDITADA</v>
      </c>
    </row>
    <row r="2352" spans="1:10" x14ac:dyDescent="0.3">
      <c r="A2352" s="123" t="s">
        <v>54</v>
      </c>
      <c r="B2352" s="124">
        <v>45924</v>
      </c>
      <c r="C2352" s="139" t="s">
        <v>69</v>
      </c>
      <c r="D2352" s="140">
        <v>1051413</v>
      </c>
      <c r="E2352" s="141" t="s">
        <v>709</v>
      </c>
      <c r="F2352" s="141">
        <v>4550</v>
      </c>
      <c r="G2352" s="140" t="s">
        <v>168</v>
      </c>
      <c r="H2352" s="139" t="s">
        <v>1046</v>
      </c>
      <c r="I2352" s="142" t="s">
        <v>75</v>
      </c>
      <c r="J2352" s="203" t="str">
        <f>+_xlfn.XLOOKUP(Tabla1[[#This Row],[COD. COLABORADOR]],'[1]Reg_PJ_IP (Bruto)'!$A:$A,'[1]Reg_PJ_IP (Bruto)'!$BL:$BL)</f>
        <v>ACREDITADA</v>
      </c>
    </row>
    <row r="2353" spans="1:10" x14ac:dyDescent="0.3">
      <c r="A2353" s="123" t="s">
        <v>54</v>
      </c>
      <c r="B2353" s="126">
        <v>45924</v>
      </c>
      <c r="C2353" s="139" t="s">
        <v>67</v>
      </c>
      <c r="D2353" s="140">
        <v>1051257</v>
      </c>
      <c r="E2353" s="141" t="s">
        <v>762</v>
      </c>
      <c r="F2353" s="140">
        <v>7163</v>
      </c>
      <c r="G2353" s="140" t="s">
        <v>417</v>
      </c>
      <c r="H2353" s="139" t="s">
        <v>1049</v>
      </c>
      <c r="I2353" s="142" t="s">
        <v>74</v>
      </c>
      <c r="J2353" s="203" t="str">
        <f>+_xlfn.XLOOKUP(Tabla1[[#This Row],[COD. COLABORADOR]],'[1]Reg_PJ_IP (Bruto)'!$A:$A,'[1]Reg_PJ_IP (Bruto)'!$BL:$BL)</f>
        <v>ACREDITADA</v>
      </c>
    </row>
    <row r="2354" spans="1:10" x14ac:dyDescent="0.3">
      <c r="A2354" s="123" t="s">
        <v>54</v>
      </c>
      <c r="B2354" s="124">
        <v>45924</v>
      </c>
      <c r="C2354" s="139" t="s">
        <v>67</v>
      </c>
      <c r="D2354" s="140">
        <v>1051218</v>
      </c>
      <c r="E2354" s="141" t="s">
        <v>613</v>
      </c>
      <c r="F2354" s="141">
        <v>6430</v>
      </c>
      <c r="G2354" s="140" t="s">
        <v>94</v>
      </c>
      <c r="H2354" s="139" t="s">
        <v>1046</v>
      </c>
      <c r="I2354" s="142" t="s">
        <v>74</v>
      </c>
      <c r="J2354" s="203" t="str">
        <f>+_xlfn.XLOOKUP(Tabla1[[#This Row],[COD. COLABORADOR]],'[1]Reg_PJ_IP (Bruto)'!$A:$A,'[1]Reg_PJ_IP (Bruto)'!$BL:$BL)</f>
        <v>ACREDITADA</v>
      </c>
    </row>
    <row r="2355" spans="1:10" x14ac:dyDescent="0.3">
      <c r="A2355" s="123" t="s">
        <v>54</v>
      </c>
      <c r="B2355" s="126">
        <v>45924</v>
      </c>
      <c r="C2355" s="139" t="s">
        <v>69</v>
      </c>
      <c r="D2355" s="140">
        <v>1051538</v>
      </c>
      <c r="E2355" s="141" t="s">
        <v>1017</v>
      </c>
      <c r="F2355" s="140">
        <v>7027</v>
      </c>
      <c r="G2355" s="140" t="s">
        <v>364</v>
      </c>
      <c r="H2355" s="139" t="s">
        <v>1051</v>
      </c>
      <c r="I2355" s="142" t="s">
        <v>74</v>
      </c>
      <c r="J2355" s="203" t="str">
        <f>+_xlfn.XLOOKUP(Tabla1[[#This Row],[COD. COLABORADOR]],'[1]Reg_PJ_IP (Bruto)'!$A:$A,'[1]Reg_PJ_IP (Bruto)'!$BL:$BL)</f>
        <v>ACREDITADA</v>
      </c>
    </row>
    <row r="2356" spans="1:10" x14ac:dyDescent="0.3">
      <c r="A2356" s="123" t="s">
        <v>54</v>
      </c>
      <c r="B2356" s="126">
        <v>45933</v>
      </c>
      <c r="C2356" s="139" t="s">
        <v>67</v>
      </c>
      <c r="D2356" s="139">
        <v>1051453</v>
      </c>
      <c r="E2356" s="143" t="s">
        <v>612</v>
      </c>
      <c r="F2356" s="143">
        <v>6900</v>
      </c>
      <c r="G2356" s="139" t="s">
        <v>1328</v>
      </c>
      <c r="H2356" s="139" t="s">
        <v>1045</v>
      </c>
      <c r="I2356" s="142" t="s">
        <v>74</v>
      </c>
      <c r="J2356" s="203" t="str">
        <f>+_xlfn.XLOOKUP(Tabla1[[#This Row],[COD. COLABORADOR]],'[1]Reg_PJ_IP (Bruto)'!$A:$A,'[1]Reg_PJ_IP (Bruto)'!$BL:$BL)</f>
        <v>ACREDITADA</v>
      </c>
    </row>
    <row r="2357" spans="1:10" x14ac:dyDescent="0.3">
      <c r="A2357" s="123" t="s">
        <v>54</v>
      </c>
      <c r="B2357" s="126">
        <v>45935</v>
      </c>
      <c r="C2357" s="139" t="s">
        <v>69</v>
      </c>
      <c r="D2357" s="139">
        <v>1051253</v>
      </c>
      <c r="E2357" s="139" t="s">
        <v>1567</v>
      </c>
      <c r="F2357" s="139">
        <v>6950</v>
      </c>
      <c r="G2357" s="139" t="s">
        <v>1566</v>
      </c>
      <c r="H2357" s="139" t="s">
        <v>1047</v>
      </c>
      <c r="I2357" s="142" t="s">
        <v>75</v>
      </c>
      <c r="J2357" s="203" t="str">
        <f>+_xlfn.XLOOKUP(Tabla1[[#This Row],[COD. COLABORADOR]],'[1]Reg_PJ_IP (Bruto)'!$A:$A,'[1]Reg_PJ_IP (Bruto)'!$BL:$BL)</f>
        <v>ACREDITADA</v>
      </c>
    </row>
    <row r="2358" spans="1:10" x14ac:dyDescent="0.3">
      <c r="A2358" s="123" t="s">
        <v>54</v>
      </c>
      <c r="B2358" s="126">
        <v>45936</v>
      </c>
      <c r="C2358" s="139" t="s">
        <v>67</v>
      </c>
      <c r="D2358" s="139">
        <v>1051246</v>
      </c>
      <c r="E2358" s="139" t="s">
        <v>787</v>
      </c>
      <c r="F2358" s="139">
        <v>6900</v>
      </c>
      <c r="G2358" s="139" t="s">
        <v>1328</v>
      </c>
      <c r="H2358" s="139" t="s">
        <v>1045</v>
      </c>
      <c r="I2358" s="142" t="s">
        <v>74</v>
      </c>
      <c r="J2358" s="203" t="str">
        <f>+_xlfn.XLOOKUP(Tabla1[[#This Row],[COD. COLABORADOR]],'[1]Reg_PJ_IP (Bruto)'!$A:$A,'[1]Reg_PJ_IP (Bruto)'!$BL:$BL)</f>
        <v>ACREDITADA</v>
      </c>
    </row>
    <row r="2359" spans="1:10" x14ac:dyDescent="0.3">
      <c r="A2359" s="125" t="s">
        <v>54</v>
      </c>
      <c r="B2359" s="124">
        <v>45940</v>
      </c>
      <c r="C2359" s="139" t="s">
        <v>67</v>
      </c>
      <c r="D2359" s="139">
        <v>1051400</v>
      </c>
      <c r="E2359" s="143" t="s">
        <v>626</v>
      </c>
      <c r="F2359" s="143">
        <v>7160</v>
      </c>
      <c r="G2359" s="139" t="s">
        <v>1424</v>
      </c>
      <c r="H2359" s="139" t="s">
        <v>1064</v>
      </c>
      <c r="I2359" s="142" t="s">
        <v>74</v>
      </c>
      <c r="J2359" s="203" t="str">
        <f>+_xlfn.XLOOKUP(Tabla1[[#This Row],[COD. COLABORADOR]],'[1]Reg_PJ_IP (Bruto)'!$A:$A,'[1]Reg_PJ_IP (Bruto)'!$BL:$BL)</f>
        <v>ACREDITADA</v>
      </c>
    </row>
    <row r="2360" spans="1:10" x14ac:dyDescent="0.3">
      <c r="A2360" s="123" t="s">
        <v>54</v>
      </c>
      <c r="B2360" s="126">
        <v>45940</v>
      </c>
      <c r="C2360" s="139" t="s">
        <v>67</v>
      </c>
      <c r="D2360" s="139">
        <v>1051546</v>
      </c>
      <c r="E2360" s="139" t="s">
        <v>1027</v>
      </c>
      <c r="F2360" s="139">
        <v>6975</v>
      </c>
      <c r="G2360" s="139" t="s">
        <v>1331</v>
      </c>
      <c r="H2360" s="139" t="s">
        <v>1060</v>
      </c>
      <c r="I2360" s="142" t="s">
        <v>74</v>
      </c>
      <c r="J2360" s="203" t="str">
        <f>+_xlfn.XLOOKUP(Tabla1[[#This Row],[COD. COLABORADOR]],'[1]Reg_PJ_IP (Bruto)'!$A:$A,'[1]Reg_PJ_IP (Bruto)'!$BL:$BL)</f>
        <v>ACREDITADA</v>
      </c>
    </row>
    <row r="2361" spans="1:10" x14ac:dyDescent="0.3">
      <c r="A2361" s="123" t="s">
        <v>54</v>
      </c>
      <c r="B2361" s="124">
        <v>45954</v>
      </c>
      <c r="C2361" s="139" t="s">
        <v>67</v>
      </c>
      <c r="D2361" s="139">
        <v>1050922</v>
      </c>
      <c r="E2361" s="143" t="s">
        <v>768</v>
      </c>
      <c r="F2361" s="143">
        <v>6900</v>
      </c>
      <c r="G2361" s="139" t="s">
        <v>1328</v>
      </c>
      <c r="H2361" s="139" t="s">
        <v>1045</v>
      </c>
      <c r="I2361" s="142" t="s">
        <v>74</v>
      </c>
      <c r="J2361" s="203" t="str">
        <f>+_xlfn.XLOOKUP(Tabla1[[#This Row],[COD. COLABORADOR]],'[1]Reg_PJ_IP (Bruto)'!$A:$A,'[1]Reg_PJ_IP (Bruto)'!$BL:$BL)</f>
        <v>ACREDITADA</v>
      </c>
    </row>
    <row r="2362" spans="1:10" x14ac:dyDescent="0.3">
      <c r="A2362" s="123" t="s">
        <v>54</v>
      </c>
      <c r="B2362" s="126">
        <v>45954</v>
      </c>
      <c r="C2362" s="139" t="s">
        <v>67</v>
      </c>
      <c r="D2362" s="139">
        <v>1051556</v>
      </c>
      <c r="E2362" s="139" t="s">
        <v>1032</v>
      </c>
      <c r="F2362" s="139">
        <v>6900</v>
      </c>
      <c r="G2362" s="139" t="s">
        <v>1328</v>
      </c>
      <c r="H2362" s="139" t="s">
        <v>1060</v>
      </c>
      <c r="I2362" s="142" t="s">
        <v>74</v>
      </c>
      <c r="J2362" s="203" t="str">
        <f>+_xlfn.XLOOKUP(Tabla1[[#This Row],[COD. COLABORADOR]],'[1]Reg_PJ_IP (Bruto)'!$A:$A,'[1]Reg_PJ_IP (Bruto)'!$BL:$BL)</f>
        <v>ACREDITADA</v>
      </c>
    </row>
    <row r="2363" spans="1:10" x14ac:dyDescent="0.3">
      <c r="A2363" s="123" t="s">
        <v>54</v>
      </c>
      <c r="B2363" s="124">
        <v>45964</v>
      </c>
      <c r="C2363" s="139" t="s">
        <v>68</v>
      </c>
      <c r="D2363" s="139">
        <v>1051214</v>
      </c>
      <c r="E2363" s="143" t="s">
        <v>628</v>
      </c>
      <c r="F2363" s="143">
        <v>4250</v>
      </c>
      <c r="G2363" s="139" t="s">
        <v>100</v>
      </c>
      <c r="H2363" s="139" t="s">
        <v>1044</v>
      </c>
      <c r="I2363" s="142" t="s">
        <v>74</v>
      </c>
      <c r="J2363" s="203" t="str">
        <f>+_xlfn.XLOOKUP(Tabla1[[#This Row],[COD. COLABORADOR]],'[1]Reg_PJ_IP (Bruto)'!$A:$A,'[1]Reg_PJ_IP (Bruto)'!$BL:$BL)</f>
        <v>ACREDITADA</v>
      </c>
    </row>
    <row r="2364" spans="1:10" x14ac:dyDescent="0.3">
      <c r="A2364" s="123" t="s">
        <v>54</v>
      </c>
      <c r="B2364" s="124">
        <v>45964</v>
      </c>
      <c r="C2364" s="139" t="s">
        <v>67</v>
      </c>
      <c r="D2364" s="139">
        <v>1051214</v>
      </c>
      <c r="E2364" s="143" t="s">
        <v>628</v>
      </c>
      <c r="F2364" s="143">
        <v>4250</v>
      </c>
      <c r="G2364" s="139" t="s">
        <v>100</v>
      </c>
      <c r="H2364" s="139" t="s">
        <v>1044</v>
      </c>
      <c r="I2364" s="142" t="s">
        <v>1426</v>
      </c>
      <c r="J2364" s="203" t="str">
        <f>+_xlfn.XLOOKUP(Tabla1[[#This Row],[COD. COLABORADOR]],'[1]Reg_PJ_IP (Bruto)'!$A:$A,'[1]Reg_PJ_IP (Bruto)'!$BL:$BL)</f>
        <v>ACREDITADA</v>
      </c>
    </row>
    <row r="2365" spans="1:10" x14ac:dyDescent="0.3">
      <c r="A2365" s="123" t="s">
        <v>54</v>
      </c>
      <c r="B2365" s="126">
        <v>45964</v>
      </c>
      <c r="C2365" s="139" t="s">
        <v>67</v>
      </c>
      <c r="D2365" s="139">
        <v>1051437</v>
      </c>
      <c r="E2365" s="143" t="s">
        <v>710</v>
      </c>
      <c r="F2365" s="139">
        <v>7660</v>
      </c>
      <c r="G2365" s="154" t="s">
        <v>1091</v>
      </c>
      <c r="H2365" s="139" t="s">
        <v>1048</v>
      </c>
      <c r="I2365" s="142" t="s">
        <v>74</v>
      </c>
      <c r="J2365" s="203" t="str">
        <f>+_xlfn.XLOOKUP(Tabla1[[#This Row],[COD. COLABORADOR]],'[1]Reg_PJ_IP (Bruto)'!$A:$A,'[1]Reg_PJ_IP (Bruto)'!$BL:$BL)</f>
        <v>ACREDITADA</v>
      </c>
    </row>
    <row r="2366" spans="1:10" x14ac:dyDescent="0.3">
      <c r="A2366" s="125" t="s">
        <v>54</v>
      </c>
      <c r="B2366" s="124">
        <v>45964</v>
      </c>
      <c r="C2366" s="139" t="s">
        <v>69</v>
      </c>
      <c r="D2366" s="139">
        <v>1051052</v>
      </c>
      <c r="E2366" s="143" t="s">
        <v>629</v>
      </c>
      <c r="F2366" s="143">
        <v>7027</v>
      </c>
      <c r="G2366" s="140" t="s">
        <v>364</v>
      </c>
      <c r="H2366" s="139" t="s">
        <v>1051</v>
      </c>
      <c r="I2366" s="142" t="s">
        <v>75</v>
      </c>
      <c r="J2366" s="203" t="str">
        <f>+_xlfn.XLOOKUP(Tabla1[[#This Row],[COD. COLABORADOR]],'[1]Reg_PJ_IP (Bruto)'!$A:$A,'[1]Reg_PJ_IP (Bruto)'!$BL:$BL)</f>
        <v>ACREDITADA</v>
      </c>
    </row>
    <row r="2367" spans="1:10" x14ac:dyDescent="0.3">
      <c r="A2367" s="125" t="s">
        <v>54</v>
      </c>
      <c r="B2367" s="124">
        <v>45967</v>
      </c>
      <c r="C2367" s="139" t="s">
        <v>69</v>
      </c>
      <c r="D2367" s="139">
        <v>1051306</v>
      </c>
      <c r="E2367" s="143" t="s">
        <v>1041</v>
      </c>
      <c r="F2367" s="143">
        <v>7027</v>
      </c>
      <c r="G2367" s="139" t="s">
        <v>364</v>
      </c>
      <c r="H2367" s="139" t="s">
        <v>1051</v>
      </c>
      <c r="I2367" s="142" t="s">
        <v>74</v>
      </c>
      <c r="J2367" s="203" t="str">
        <f>+_xlfn.XLOOKUP(Tabla1[[#This Row],[COD. COLABORADOR]],'[1]Reg_PJ_IP (Bruto)'!$A:$A,'[1]Reg_PJ_IP (Bruto)'!$BL:$BL)</f>
        <v>ACREDITADA</v>
      </c>
    </row>
    <row r="2368" spans="1:10" x14ac:dyDescent="0.3">
      <c r="A2368" s="123" t="s">
        <v>54</v>
      </c>
      <c r="B2368" s="124">
        <v>45967</v>
      </c>
      <c r="C2368" s="139" t="s">
        <v>67</v>
      </c>
      <c r="D2368" s="139">
        <v>1051252</v>
      </c>
      <c r="E2368" s="143" t="s">
        <v>1042</v>
      </c>
      <c r="F2368" s="143">
        <v>7027</v>
      </c>
      <c r="G2368" s="139" t="s">
        <v>364</v>
      </c>
      <c r="H2368" s="139" t="s">
        <v>1051</v>
      </c>
      <c r="I2368" s="142" t="s">
        <v>74</v>
      </c>
      <c r="J2368" s="203" t="str">
        <f>+_xlfn.XLOOKUP(Tabla1[[#This Row],[COD. COLABORADOR]],'[1]Reg_PJ_IP (Bruto)'!$A:$A,'[1]Reg_PJ_IP (Bruto)'!$BL:$BL)</f>
        <v>ACREDITADA</v>
      </c>
    </row>
    <row r="2369" spans="1:10" x14ac:dyDescent="0.3">
      <c r="A2369" s="123" t="s">
        <v>54</v>
      </c>
      <c r="B2369" s="124">
        <v>45967</v>
      </c>
      <c r="C2369" s="139" t="s">
        <v>67</v>
      </c>
      <c r="D2369" s="139">
        <v>1051455</v>
      </c>
      <c r="E2369" s="143" t="s">
        <v>1043</v>
      </c>
      <c r="F2369" s="143">
        <v>6915</v>
      </c>
      <c r="G2369" s="139" t="s">
        <v>96</v>
      </c>
      <c r="H2369" s="139" t="s">
        <v>1045</v>
      </c>
      <c r="I2369" s="142" t="s">
        <v>75</v>
      </c>
      <c r="J2369" s="203" t="str">
        <f>+_xlfn.XLOOKUP(Tabla1[[#This Row],[COD. COLABORADOR]],'[1]Reg_PJ_IP (Bruto)'!$A:$A,'[1]Reg_PJ_IP (Bruto)'!$BL:$BL)</f>
        <v>ACREDITADA</v>
      </c>
    </row>
    <row r="2370" spans="1:10" x14ac:dyDescent="0.3">
      <c r="A2370" s="123" t="s">
        <v>54</v>
      </c>
      <c r="B2370" s="124">
        <v>45978</v>
      </c>
      <c r="C2370" s="139" t="s">
        <v>67</v>
      </c>
      <c r="D2370" s="139">
        <v>1051507</v>
      </c>
      <c r="E2370" s="143" t="s">
        <v>1329</v>
      </c>
      <c r="F2370" s="143">
        <v>7027</v>
      </c>
      <c r="G2370" s="139" t="s">
        <v>364</v>
      </c>
      <c r="H2370" s="139" t="s">
        <v>1051</v>
      </c>
      <c r="I2370" s="142" t="s">
        <v>74</v>
      </c>
      <c r="J2370" s="203" t="str">
        <f>+_xlfn.XLOOKUP(Tabla1[[#This Row],[COD. COLABORADOR]],'[1]Reg_PJ_IP (Bruto)'!$A:$A,'[1]Reg_PJ_IP (Bruto)'!$BL:$BL)</f>
        <v>ACREDITADA</v>
      </c>
    </row>
    <row r="2371" spans="1:10" x14ac:dyDescent="0.3">
      <c r="A2371" s="123" t="s">
        <v>54</v>
      </c>
      <c r="B2371" s="124">
        <v>45985</v>
      </c>
      <c r="C2371" s="139" t="s">
        <v>71</v>
      </c>
      <c r="D2371" s="139">
        <v>1051568</v>
      </c>
      <c r="E2371" s="143" t="s">
        <v>892</v>
      </c>
      <c r="F2371" s="143">
        <v>8013</v>
      </c>
      <c r="G2371" s="139" t="s">
        <v>126</v>
      </c>
      <c r="H2371" s="139" t="s">
        <v>1046</v>
      </c>
      <c r="I2371" s="142" t="s">
        <v>71</v>
      </c>
      <c r="J2371" s="203" t="str">
        <f>+_xlfn.XLOOKUP(Tabla1[[#This Row],[COD. COLABORADOR]],'[1]Reg_PJ_IP (Bruto)'!$A:$A,'[1]Reg_PJ_IP (Bruto)'!$BL:$BL)</f>
        <v>ACREDITADA</v>
      </c>
    </row>
    <row r="2372" spans="1:10" x14ac:dyDescent="0.3">
      <c r="A2372" s="123" t="s">
        <v>54</v>
      </c>
      <c r="B2372" s="124">
        <v>45992</v>
      </c>
      <c r="C2372" s="139" t="s">
        <v>68</v>
      </c>
      <c r="D2372" s="139">
        <v>1051302</v>
      </c>
      <c r="E2372" s="143" t="s">
        <v>775</v>
      </c>
      <c r="F2372" s="143">
        <v>4250</v>
      </c>
      <c r="G2372" s="139" t="s">
        <v>100</v>
      </c>
      <c r="H2372" s="139" t="s">
        <v>1051</v>
      </c>
      <c r="I2372" s="142" t="s">
        <v>74</v>
      </c>
      <c r="J2372" s="203" t="str">
        <f>+_xlfn.XLOOKUP(Tabla1[[#This Row],[COD. COLABORADOR]],'[1]Reg_PJ_IP (Bruto)'!$A:$A,'[1]Reg_PJ_IP (Bruto)'!$BL:$BL)</f>
        <v>ACREDITADA</v>
      </c>
    </row>
    <row r="2373" spans="1:10" x14ac:dyDescent="0.3">
      <c r="A2373" s="123" t="s">
        <v>54</v>
      </c>
      <c r="B2373" s="126">
        <v>45994</v>
      </c>
      <c r="C2373" s="139" t="s">
        <v>67</v>
      </c>
      <c r="D2373" s="139">
        <v>1051461</v>
      </c>
      <c r="E2373" s="139" t="s">
        <v>789</v>
      </c>
      <c r="F2373" s="139">
        <v>7331</v>
      </c>
      <c r="G2373" s="139" t="s">
        <v>1325</v>
      </c>
      <c r="H2373" s="139" t="s">
        <v>1052</v>
      </c>
      <c r="I2373" s="142" t="s">
        <v>876</v>
      </c>
      <c r="J2373" s="203" t="str">
        <f>+_xlfn.XLOOKUP(Tabla1[[#This Row],[COD. COLABORADOR]],'[1]Reg_PJ_IP (Bruto)'!$A:$A,'[1]Reg_PJ_IP (Bruto)'!$BL:$BL)</f>
        <v>ACREDITADA</v>
      </c>
    </row>
    <row r="2374" spans="1:10" x14ac:dyDescent="0.3">
      <c r="A2374" s="123" t="s">
        <v>54</v>
      </c>
      <c r="B2374" s="126">
        <v>46006</v>
      </c>
      <c r="C2374" s="139" t="s">
        <v>68</v>
      </c>
      <c r="D2374" s="139">
        <v>1051526</v>
      </c>
      <c r="E2374" s="139" t="s">
        <v>1334</v>
      </c>
      <c r="F2374" s="139">
        <v>7457</v>
      </c>
      <c r="G2374" s="139" t="s">
        <v>1290</v>
      </c>
      <c r="H2374" s="139" t="s">
        <v>1063</v>
      </c>
      <c r="I2374" s="142" t="s">
        <v>75</v>
      </c>
      <c r="J2374" s="203" t="str">
        <f>+_xlfn.XLOOKUP(Tabla1[[#This Row],[COD. COLABORADOR]],'[1]Reg_PJ_IP (Bruto)'!$A:$A,'[1]Reg_PJ_IP (Bruto)'!$BL:$BL)</f>
        <v>ACREDITADA</v>
      </c>
    </row>
    <row r="2375" spans="1:10" x14ac:dyDescent="0.3">
      <c r="A2375" s="123" t="s">
        <v>54</v>
      </c>
      <c r="B2375" s="124">
        <v>46006</v>
      </c>
      <c r="C2375" s="139" t="s">
        <v>69</v>
      </c>
      <c r="D2375" s="139">
        <v>1051536</v>
      </c>
      <c r="E2375" s="143" t="s">
        <v>1343</v>
      </c>
      <c r="F2375" s="143">
        <v>7086</v>
      </c>
      <c r="G2375" s="139" t="s">
        <v>1215</v>
      </c>
      <c r="H2375" s="139" t="s">
        <v>1056</v>
      </c>
      <c r="I2375" s="142" t="s">
        <v>74</v>
      </c>
      <c r="J2375" s="203" t="str">
        <f>+_xlfn.XLOOKUP(Tabla1[[#This Row],[COD. COLABORADOR]],'[1]Reg_PJ_IP (Bruto)'!$A:$A,'[1]Reg_PJ_IP (Bruto)'!$BL:$BL)</f>
        <v>ACREDITADA</v>
      </c>
    </row>
    <row r="2376" spans="1:10" x14ac:dyDescent="0.3">
      <c r="A2376" s="123" t="s">
        <v>54</v>
      </c>
      <c r="B2376" s="126">
        <v>46028</v>
      </c>
      <c r="C2376" s="139" t="s">
        <v>71</v>
      </c>
      <c r="D2376" s="139">
        <v>1051039</v>
      </c>
      <c r="E2376" s="139" t="s">
        <v>93</v>
      </c>
      <c r="F2376" s="139">
        <v>6430</v>
      </c>
      <c r="G2376" s="139" t="s">
        <v>94</v>
      </c>
      <c r="H2376" s="139" t="s">
        <v>1046</v>
      </c>
      <c r="I2376" s="142" t="s">
        <v>71</v>
      </c>
      <c r="J2376" s="203" t="str">
        <f>+_xlfn.XLOOKUP(Tabla1[[#This Row],[COD. COLABORADOR]],'[1]Reg_PJ_IP (Bruto)'!$A:$A,'[1]Reg_PJ_IP (Bruto)'!$BL:$BL)</f>
        <v>ACREDITADA</v>
      </c>
    </row>
    <row r="2377" spans="1:10" x14ac:dyDescent="0.3">
      <c r="A2377" s="123" t="s">
        <v>54</v>
      </c>
      <c r="B2377" s="126">
        <v>46034</v>
      </c>
      <c r="C2377" s="139" t="s">
        <v>70</v>
      </c>
      <c r="D2377" s="139">
        <v>1051258</v>
      </c>
      <c r="E2377" s="139" t="s">
        <v>739</v>
      </c>
      <c r="F2377" s="139">
        <v>7163</v>
      </c>
      <c r="G2377" s="139" t="s">
        <v>417</v>
      </c>
      <c r="H2377" s="139" t="s">
        <v>1049</v>
      </c>
      <c r="I2377" s="142" t="s">
        <v>74</v>
      </c>
      <c r="J2377" s="203" t="str">
        <f>+_xlfn.XLOOKUP(Tabla1[[#This Row],[COD. COLABORADOR]],'[1]Reg_PJ_IP (Bruto)'!$A:$A,'[1]Reg_PJ_IP (Bruto)'!$BL:$BL)</f>
        <v>ACREDITADA</v>
      </c>
    </row>
    <row r="2378" spans="1:10" x14ac:dyDescent="0.3">
      <c r="A2378" s="123" t="s">
        <v>54</v>
      </c>
      <c r="B2378" s="124">
        <v>46034</v>
      </c>
      <c r="C2378" s="139" t="s">
        <v>69</v>
      </c>
      <c r="D2378" s="139">
        <v>1051041</v>
      </c>
      <c r="E2378" s="143" t="s">
        <v>97</v>
      </c>
      <c r="F2378" s="143">
        <v>6430</v>
      </c>
      <c r="G2378" s="139" t="s">
        <v>94</v>
      </c>
      <c r="H2378" s="139" t="s">
        <v>1046</v>
      </c>
      <c r="I2378" s="142" t="s">
        <v>75</v>
      </c>
      <c r="J2378" s="203" t="str">
        <f>+_xlfn.XLOOKUP(Tabla1[[#This Row],[COD. COLABORADOR]],'[1]Reg_PJ_IP (Bruto)'!$A:$A,'[1]Reg_PJ_IP (Bruto)'!$BL:$BL)</f>
        <v>ACREDITADA</v>
      </c>
    </row>
    <row r="2379" spans="1:10" x14ac:dyDescent="0.3">
      <c r="A2379" s="125" t="s">
        <v>54</v>
      </c>
      <c r="B2379" s="124">
        <v>46034</v>
      </c>
      <c r="C2379" s="139" t="s">
        <v>69</v>
      </c>
      <c r="D2379" s="139">
        <v>1051237</v>
      </c>
      <c r="E2379" s="143" t="s">
        <v>632</v>
      </c>
      <c r="F2379" s="143">
        <v>7481</v>
      </c>
      <c r="G2379" s="139" t="s">
        <v>1326</v>
      </c>
      <c r="H2379" s="139" t="s">
        <v>1052</v>
      </c>
      <c r="I2379" s="142" t="s">
        <v>74</v>
      </c>
      <c r="J2379" s="203" t="str">
        <f>+_xlfn.XLOOKUP(Tabla1[[#This Row],[COD. COLABORADOR]],'[1]Reg_PJ_IP (Bruto)'!$A:$A,'[1]Reg_PJ_IP (Bruto)'!$BL:$BL)</f>
        <v>ACREDITADA</v>
      </c>
    </row>
    <row r="2380" spans="1:10" x14ac:dyDescent="0.3">
      <c r="A2380" s="125" t="s">
        <v>54</v>
      </c>
      <c r="B2380" s="128">
        <v>46041</v>
      </c>
      <c r="C2380" s="139" t="s">
        <v>70</v>
      </c>
      <c r="D2380" s="140">
        <v>1051243</v>
      </c>
      <c r="E2380" s="143" t="s">
        <v>757</v>
      </c>
      <c r="F2380" s="141">
        <v>7027</v>
      </c>
      <c r="G2380" s="140" t="s">
        <v>364</v>
      </c>
      <c r="H2380" s="139" t="s">
        <v>1050</v>
      </c>
      <c r="I2380" s="142" t="s">
        <v>74</v>
      </c>
      <c r="J2380" s="203" t="str">
        <f>+_xlfn.XLOOKUP(Tabla1[[#This Row],[COD. COLABORADOR]],'[1]Reg_PJ_IP (Bruto)'!$A:$A,'[1]Reg_PJ_IP (Bruto)'!$BL:$BL)</f>
        <v>ACREDITADA</v>
      </c>
    </row>
    <row r="2381" spans="1:10" x14ac:dyDescent="0.3">
      <c r="A2381" s="123" t="s">
        <v>54</v>
      </c>
      <c r="B2381" s="124">
        <v>46041</v>
      </c>
      <c r="C2381" s="139" t="s">
        <v>69</v>
      </c>
      <c r="D2381" s="139">
        <v>1051232</v>
      </c>
      <c r="E2381" s="143" t="s">
        <v>1092</v>
      </c>
      <c r="F2381" s="143">
        <v>6915</v>
      </c>
      <c r="G2381" s="139" t="s">
        <v>96</v>
      </c>
      <c r="H2381" s="139" t="s">
        <v>1052</v>
      </c>
      <c r="I2381" s="142" t="s">
        <v>74</v>
      </c>
      <c r="J2381" s="203" t="str">
        <f>+_xlfn.XLOOKUP(Tabla1[[#This Row],[COD. COLABORADOR]],'[1]Reg_PJ_IP (Bruto)'!$A:$A,'[1]Reg_PJ_IP (Bruto)'!$BL:$BL)</f>
        <v>ACREDITADA</v>
      </c>
    </row>
    <row r="2382" spans="1:10" x14ac:dyDescent="0.3">
      <c r="A2382" s="123" t="s">
        <v>54</v>
      </c>
      <c r="B2382" s="124">
        <v>46041</v>
      </c>
      <c r="C2382" s="139" t="s">
        <v>69</v>
      </c>
      <c r="D2382" s="139">
        <v>1051231</v>
      </c>
      <c r="E2382" s="143" t="s">
        <v>1093</v>
      </c>
      <c r="F2382" s="143">
        <v>6915</v>
      </c>
      <c r="G2382" s="139" t="s">
        <v>96</v>
      </c>
      <c r="H2382" s="139" t="s">
        <v>1052</v>
      </c>
      <c r="I2382" s="142" t="s">
        <v>74</v>
      </c>
      <c r="J2382" s="203" t="str">
        <f>+_xlfn.XLOOKUP(Tabla1[[#This Row],[COD. COLABORADOR]],'[1]Reg_PJ_IP (Bruto)'!$A:$A,'[1]Reg_PJ_IP (Bruto)'!$BL:$BL)</f>
        <v>ACREDITADA</v>
      </c>
    </row>
    <row r="2383" spans="1:10" x14ac:dyDescent="0.3">
      <c r="A2383" s="123" t="s">
        <v>54</v>
      </c>
      <c r="B2383" s="124">
        <v>46055</v>
      </c>
      <c r="C2383" s="139" t="s">
        <v>69</v>
      </c>
      <c r="D2383" s="140">
        <v>1051225</v>
      </c>
      <c r="E2383" s="141" t="s">
        <v>1110</v>
      </c>
      <c r="F2383" s="141">
        <v>6915</v>
      </c>
      <c r="G2383" s="140" t="s">
        <v>96</v>
      </c>
      <c r="H2383" s="139" t="s">
        <v>1045</v>
      </c>
      <c r="I2383" s="142" t="s">
        <v>74</v>
      </c>
      <c r="J2383" s="203" t="str">
        <f>+_xlfn.XLOOKUP(Tabla1[[#This Row],[COD. COLABORADOR]],'[1]Reg_PJ_IP (Bruto)'!$A:$A,'[1]Reg_PJ_IP (Bruto)'!$BL:$BL)</f>
        <v>ACREDITADA</v>
      </c>
    </row>
    <row r="2384" spans="1:10" x14ac:dyDescent="0.3">
      <c r="A2384" s="125" t="s">
        <v>54</v>
      </c>
      <c r="B2384" s="124">
        <v>46056</v>
      </c>
      <c r="C2384" s="139" t="s">
        <v>72</v>
      </c>
      <c r="D2384" s="140">
        <v>1051352</v>
      </c>
      <c r="E2384" s="143" t="s">
        <v>605</v>
      </c>
      <c r="F2384" s="141">
        <v>400</v>
      </c>
      <c r="G2384" s="140" t="s">
        <v>1575</v>
      </c>
      <c r="H2384" s="139" t="s">
        <v>1046</v>
      </c>
      <c r="I2384" s="142" t="s">
        <v>74</v>
      </c>
      <c r="J2384" s="203" t="str">
        <f>+_xlfn.XLOOKUP(Tabla1[[#This Row],[COD. COLABORADOR]],'[1]Reg_PJ_IP (Bruto)'!$A:$A,'[1]Reg_PJ_IP (Bruto)'!$BL:$BL)</f>
        <v>ACREDITADA</v>
      </c>
    </row>
    <row r="2385" spans="1:10" x14ac:dyDescent="0.3">
      <c r="A2385" s="123" t="s">
        <v>54</v>
      </c>
      <c r="B2385" s="227">
        <v>46062</v>
      </c>
      <c r="C2385" s="139" t="s">
        <v>69</v>
      </c>
      <c r="D2385" s="140">
        <v>1051470</v>
      </c>
      <c r="E2385" s="228" t="s">
        <v>1344</v>
      </c>
      <c r="F2385" s="222">
        <v>6866</v>
      </c>
      <c r="G2385" s="222" t="s">
        <v>1209</v>
      </c>
      <c r="H2385" s="223" t="s">
        <v>1058</v>
      </c>
      <c r="I2385" s="142" t="s">
        <v>74</v>
      </c>
      <c r="J2385" s="203" t="str">
        <f>+_xlfn.XLOOKUP(Tabla1[[#This Row],[COD. COLABORADOR]],'[1]Reg_PJ_IP (Bruto)'!$A:$A,'[1]Reg_PJ_IP (Bruto)'!$BL:$BL)</f>
        <v>ACREDITADA</v>
      </c>
    </row>
    <row r="2386" spans="1:10" x14ac:dyDescent="0.3">
      <c r="A2386" s="125" t="s">
        <v>54</v>
      </c>
      <c r="B2386" s="124">
        <v>46062</v>
      </c>
      <c r="C2386" s="139" t="s">
        <v>71</v>
      </c>
      <c r="D2386" s="140">
        <v>1051526</v>
      </c>
      <c r="E2386" s="143" t="s">
        <v>1334</v>
      </c>
      <c r="F2386" s="141">
        <v>7457</v>
      </c>
      <c r="G2386" s="140" t="s">
        <v>1290</v>
      </c>
      <c r="H2386" s="139" t="s">
        <v>1063</v>
      </c>
      <c r="I2386" s="142" t="s">
        <v>71</v>
      </c>
      <c r="J2386" s="203" t="str">
        <f>+_xlfn.XLOOKUP(Tabla1[[#This Row],[COD. COLABORADOR]],'[1]Reg_PJ_IP (Bruto)'!$A:$A,'[1]Reg_PJ_IP (Bruto)'!$BL:$BL)</f>
        <v>ACREDITADA</v>
      </c>
    </row>
    <row r="2387" spans="1:10" x14ac:dyDescent="0.3">
      <c r="A2387" s="123" t="s">
        <v>54</v>
      </c>
      <c r="B2387" s="126">
        <v>46062</v>
      </c>
      <c r="C2387" s="139" t="s">
        <v>69</v>
      </c>
      <c r="D2387" s="140">
        <v>1051475</v>
      </c>
      <c r="E2387" s="143" t="s">
        <v>1583</v>
      </c>
      <c r="F2387" s="140">
        <v>250</v>
      </c>
      <c r="G2387" s="140" t="s">
        <v>1584</v>
      </c>
      <c r="H2387" s="139" t="s">
        <v>1045</v>
      </c>
      <c r="I2387" s="142" t="s">
        <v>74</v>
      </c>
      <c r="J2387" s="203" t="str">
        <f>+_xlfn.XLOOKUP(Tabla1[[#This Row],[COD. COLABORADOR]],'[1]Reg_PJ_IP (Bruto)'!$A:$A,'[1]Reg_PJ_IP (Bruto)'!$BL:$BL)</f>
        <v>ACREDITADA</v>
      </c>
    </row>
    <row r="2388" spans="1:10" x14ac:dyDescent="0.3">
      <c r="A2388" s="125" t="s">
        <v>54</v>
      </c>
      <c r="B2388" s="124">
        <v>46064</v>
      </c>
      <c r="C2388" s="139" t="s">
        <v>68</v>
      </c>
      <c r="D2388" s="140">
        <v>1051430</v>
      </c>
      <c r="E2388" s="143" t="s">
        <v>1111</v>
      </c>
      <c r="F2388" s="141">
        <v>1750</v>
      </c>
      <c r="G2388" s="140" t="s">
        <v>162</v>
      </c>
      <c r="H2388" s="139" t="s">
        <v>1047</v>
      </c>
      <c r="I2388" s="142" t="s">
        <v>74</v>
      </c>
      <c r="J2388" s="203" t="str">
        <f>+_xlfn.XLOOKUP(Tabla1[[#This Row],[COD. COLABORADOR]],'[1]Reg_PJ_IP (Bruto)'!$A:$A,'[1]Reg_PJ_IP (Bruto)'!$BL:$BL)</f>
        <v>ACREDITADA</v>
      </c>
    </row>
    <row r="2389" spans="1:10" x14ac:dyDescent="0.3">
      <c r="A2389" s="123" t="s">
        <v>54</v>
      </c>
      <c r="B2389" s="126">
        <v>46065</v>
      </c>
      <c r="C2389" s="139" t="s">
        <v>68</v>
      </c>
      <c r="D2389" s="140">
        <v>1051356</v>
      </c>
      <c r="E2389" s="143" t="s">
        <v>169</v>
      </c>
      <c r="F2389" s="140">
        <v>4250</v>
      </c>
      <c r="G2389" s="140" t="s">
        <v>100</v>
      </c>
      <c r="H2389" s="139" t="s">
        <v>1044</v>
      </c>
      <c r="I2389" s="142" t="s">
        <v>74</v>
      </c>
      <c r="J2389" s="203" t="str">
        <f>+_xlfn.XLOOKUP(Tabla1[[#This Row],[COD. COLABORADOR]],'[1]Reg_PJ_IP (Bruto)'!$A:$A,'[1]Reg_PJ_IP (Bruto)'!$BL:$BL)</f>
        <v>ACREDITADA</v>
      </c>
    </row>
    <row r="2390" spans="1:10" x14ac:dyDescent="0.3">
      <c r="A2390" s="123" t="s">
        <v>54</v>
      </c>
      <c r="B2390" s="126">
        <v>46076</v>
      </c>
      <c r="C2390" s="139" t="s">
        <v>69</v>
      </c>
      <c r="D2390" s="139">
        <v>1051314</v>
      </c>
      <c r="E2390" s="143" t="s">
        <v>616</v>
      </c>
      <c r="F2390" s="139">
        <v>7027</v>
      </c>
      <c r="G2390" s="139" t="s">
        <v>364</v>
      </c>
      <c r="H2390" s="139" t="s">
        <v>1051</v>
      </c>
      <c r="I2390" s="142" t="s">
        <v>74</v>
      </c>
      <c r="J2390" s="203" t="str">
        <f>+_xlfn.XLOOKUP(Tabla1[[#This Row],[COD. COLABORADOR]],'[1]Reg_PJ_IP (Bruto)'!$A:$A,'[1]Reg_PJ_IP (Bruto)'!$BL:$BL)</f>
        <v>ACREDITADA</v>
      </c>
    </row>
    <row r="2391" spans="1:10" x14ac:dyDescent="0.3">
      <c r="A2391" s="123" t="s">
        <v>54</v>
      </c>
      <c r="B2391" s="126">
        <v>46083</v>
      </c>
      <c r="C2391" s="139" t="s">
        <v>70</v>
      </c>
      <c r="D2391" s="140">
        <v>1051369</v>
      </c>
      <c r="E2391" s="139" t="s">
        <v>630</v>
      </c>
      <c r="F2391" s="140">
        <v>6915</v>
      </c>
      <c r="G2391" s="140" t="s">
        <v>96</v>
      </c>
      <c r="H2391" s="139" t="s">
        <v>1045</v>
      </c>
      <c r="I2391" s="142" t="s">
        <v>74</v>
      </c>
      <c r="J2391" s="203" t="str">
        <f>+_xlfn.XLOOKUP(Tabla1[[#This Row],[COD. COLABORADOR]],'[1]Reg_PJ_IP (Bruto)'!$A:$A,'[1]Reg_PJ_IP (Bruto)'!$BL:$BL)</f>
        <v>ACREDITADA</v>
      </c>
    </row>
    <row r="2392" spans="1:10" x14ac:dyDescent="0.3">
      <c r="A2392" s="123" t="s">
        <v>54</v>
      </c>
      <c r="B2392" s="124">
        <v>46083</v>
      </c>
      <c r="C2392" s="139" t="s">
        <v>67</v>
      </c>
      <c r="D2392" s="140">
        <v>1051579</v>
      </c>
      <c r="E2392" s="143" t="s">
        <v>893</v>
      </c>
      <c r="F2392" s="141">
        <v>6975</v>
      </c>
      <c r="G2392" s="140" t="s">
        <v>1331</v>
      </c>
      <c r="H2392" s="139" t="s">
        <v>1045</v>
      </c>
      <c r="I2392" s="142" t="s">
        <v>75</v>
      </c>
      <c r="J2392" s="203" t="str">
        <f>+_xlfn.XLOOKUP(Tabla1[[#This Row],[COD. COLABORADOR]],'[1]Reg_PJ_IP (Bruto)'!$A:$A,'[1]Reg_PJ_IP (Bruto)'!$BL:$BL)</f>
        <v>ACREDITADA</v>
      </c>
    </row>
    <row r="2393" spans="1:10" x14ac:dyDescent="0.3">
      <c r="A2393" s="123" t="s">
        <v>54</v>
      </c>
      <c r="B2393" s="132">
        <v>46083</v>
      </c>
      <c r="C2393" s="139" t="s">
        <v>70</v>
      </c>
      <c r="D2393" s="140">
        <v>1051312</v>
      </c>
      <c r="E2393" s="139" t="s">
        <v>608</v>
      </c>
      <c r="F2393" s="140">
        <v>7027</v>
      </c>
      <c r="G2393" s="140" t="s">
        <v>364</v>
      </c>
      <c r="H2393" s="139" t="s">
        <v>1051</v>
      </c>
      <c r="I2393" s="142" t="s">
        <v>74</v>
      </c>
      <c r="J2393" s="203" t="str">
        <f>+_xlfn.XLOOKUP(Tabla1[[#This Row],[COD. COLABORADOR]],'[1]Reg_PJ_IP (Bruto)'!$A:$A,'[1]Reg_PJ_IP (Bruto)'!$BL:$BL)</f>
        <v>ACREDITADA</v>
      </c>
    </row>
    <row r="2394" spans="1:10" x14ac:dyDescent="0.3">
      <c r="A2394" s="123" t="s">
        <v>54</v>
      </c>
      <c r="B2394" s="126">
        <v>46090</v>
      </c>
      <c r="C2394" s="139" t="s">
        <v>69</v>
      </c>
      <c r="D2394" s="140">
        <v>1051535</v>
      </c>
      <c r="E2394" s="139" t="s">
        <v>1345</v>
      </c>
      <c r="F2394" s="139">
        <v>250</v>
      </c>
      <c r="G2394" s="139" t="s">
        <v>1584</v>
      </c>
      <c r="H2394" s="139" t="s">
        <v>1045</v>
      </c>
      <c r="I2394" s="142" t="s">
        <v>74</v>
      </c>
      <c r="J2394" s="203" t="str">
        <f>+_xlfn.XLOOKUP(Tabla1[[#This Row],[COD. COLABORADOR]],'[1]Reg_PJ_IP (Bruto)'!$A:$A,'[1]Reg_PJ_IP (Bruto)'!$BL:$BL)</f>
        <v>ACREDITADA</v>
      </c>
    </row>
    <row r="2395" spans="1:10" x14ac:dyDescent="0.3">
      <c r="A2395" s="125" t="s">
        <v>54</v>
      </c>
      <c r="B2395" s="124">
        <v>46090</v>
      </c>
      <c r="C2395" s="139" t="s">
        <v>69</v>
      </c>
      <c r="D2395" s="139">
        <v>1051469</v>
      </c>
      <c r="E2395" s="143" t="s">
        <v>1581</v>
      </c>
      <c r="F2395" s="143">
        <v>6915</v>
      </c>
      <c r="G2395" s="139" t="s">
        <v>96</v>
      </c>
      <c r="H2395" s="139" t="s">
        <v>1058</v>
      </c>
      <c r="I2395" s="142" t="s">
        <v>74</v>
      </c>
      <c r="J2395" s="203" t="str">
        <f>+_xlfn.XLOOKUP(Tabla1[[#This Row],[COD. COLABORADOR]],'[1]Reg_PJ_IP (Bruto)'!$A:$A,'[1]Reg_PJ_IP (Bruto)'!$BL:$BL)</f>
        <v>ACREDITADA</v>
      </c>
    </row>
    <row r="2396" spans="1:10" x14ac:dyDescent="0.3">
      <c r="A2396" s="123" t="s">
        <v>54</v>
      </c>
      <c r="B2396" s="124">
        <v>46097</v>
      </c>
      <c r="C2396" s="139" t="s">
        <v>70</v>
      </c>
      <c r="D2396" s="139">
        <v>1051474</v>
      </c>
      <c r="E2396" s="143" t="s">
        <v>90</v>
      </c>
      <c r="F2396" s="143">
        <v>7657</v>
      </c>
      <c r="G2396" s="139" t="s">
        <v>1172</v>
      </c>
      <c r="H2396" s="139" t="s">
        <v>1045</v>
      </c>
      <c r="I2396" s="142" t="s">
        <v>74</v>
      </c>
      <c r="J2396" s="203" t="str">
        <f>+_xlfn.XLOOKUP(Tabla1[[#This Row],[COD. COLABORADOR]],'[1]Reg_PJ_IP (Bruto)'!$A:$A,'[1]Reg_PJ_IP (Bruto)'!$BL:$BL)</f>
        <v>ACREDITADA</v>
      </c>
    </row>
    <row r="2397" spans="1:10" x14ac:dyDescent="0.3">
      <c r="A2397" s="123" t="s">
        <v>54</v>
      </c>
      <c r="B2397" s="126">
        <v>46097</v>
      </c>
      <c r="C2397" s="139" t="s">
        <v>68</v>
      </c>
      <c r="D2397" s="139">
        <v>1051332</v>
      </c>
      <c r="E2397" s="143" t="s">
        <v>896</v>
      </c>
      <c r="F2397" s="139">
        <v>7027</v>
      </c>
      <c r="G2397" s="139" t="s">
        <v>364</v>
      </c>
      <c r="H2397" s="139" t="s">
        <v>1051</v>
      </c>
      <c r="I2397" s="142" t="s">
        <v>74</v>
      </c>
      <c r="J2397" s="203" t="str">
        <f>+_xlfn.XLOOKUP(Tabla1[[#This Row],[COD. COLABORADOR]],'[1]Reg_PJ_IP (Bruto)'!$A:$A,'[1]Reg_PJ_IP (Bruto)'!$BL:$BL)</f>
        <v>ACREDITADA</v>
      </c>
    </row>
    <row r="2398" spans="1:10" x14ac:dyDescent="0.3">
      <c r="A2398" s="123" t="s">
        <v>54</v>
      </c>
      <c r="B2398" s="126">
        <v>46097</v>
      </c>
      <c r="C2398" s="139" t="s">
        <v>68</v>
      </c>
      <c r="D2398" s="139">
        <v>1051416</v>
      </c>
      <c r="E2398" s="139" t="s">
        <v>981</v>
      </c>
      <c r="F2398" s="143">
        <v>6902</v>
      </c>
      <c r="G2398" s="143" t="s">
        <v>1431</v>
      </c>
      <c r="H2398" s="139" t="s">
        <v>1047</v>
      </c>
      <c r="I2398" s="142" t="s">
        <v>75</v>
      </c>
      <c r="J2398" s="203" t="str">
        <f>+_xlfn.XLOOKUP(Tabla1[[#This Row],[COD. COLABORADOR]],'[1]Reg_PJ_IP (Bruto)'!$A:$A,'[1]Reg_PJ_IP (Bruto)'!$BL:$BL)</f>
        <v>ACREDITADA</v>
      </c>
    </row>
    <row r="2399" spans="1:10" x14ac:dyDescent="0.3">
      <c r="A2399" s="123" t="s">
        <v>54</v>
      </c>
      <c r="B2399" s="124">
        <v>46104</v>
      </c>
      <c r="C2399" s="139" t="s">
        <v>69</v>
      </c>
      <c r="D2399" s="139">
        <v>1051473</v>
      </c>
      <c r="E2399" s="143" t="s">
        <v>1148</v>
      </c>
      <c r="F2399" s="143">
        <v>7657</v>
      </c>
      <c r="G2399" s="139" t="s">
        <v>1172</v>
      </c>
      <c r="H2399" s="139" t="s">
        <v>1045</v>
      </c>
      <c r="I2399" s="142" t="s">
        <v>74</v>
      </c>
      <c r="J2399" s="203" t="str">
        <f>+_xlfn.XLOOKUP(Tabla1[[#This Row],[COD. COLABORADOR]],'[1]Reg_PJ_IP (Bruto)'!$A:$A,'[1]Reg_PJ_IP (Bruto)'!$BL:$BL)</f>
        <v>ACREDITADA</v>
      </c>
    </row>
    <row r="2400" spans="1:10" x14ac:dyDescent="0.3">
      <c r="A2400" s="123" t="s">
        <v>54</v>
      </c>
      <c r="B2400" s="126">
        <v>46117</v>
      </c>
      <c r="C2400" s="139" t="s">
        <v>68</v>
      </c>
      <c r="D2400" s="139">
        <v>1051601</v>
      </c>
      <c r="E2400" s="139" t="s">
        <v>1150</v>
      </c>
      <c r="F2400" s="139">
        <v>6902</v>
      </c>
      <c r="G2400" s="139" t="s">
        <v>1431</v>
      </c>
      <c r="H2400" s="139" t="s">
        <v>1047</v>
      </c>
      <c r="I2400" s="142" t="s">
        <v>74</v>
      </c>
      <c r="J2400" s="203" t="str">
        <f>+_xlfn.XLOOKUP(Tabla1[[#This Row],[COD. COLABORADOR]],'[1]Reg_PJ_IP (Bruto)'!$A:$A,'[1]Reg_PJ_IP (Bruto)'!$BL:$BL)</f>
        <v>ACREDITADA</v>
      </c>
    </row>
    <row r="2401" spans="1:10" x14ac:dyDescent="0.3">
      <c r="A2401" s="123" t="s">
        <v>54</v>
      </c>
      <c r="B2401" s="134">
        <v>46117</v>
      </c>
      <c r="C2401" s="139" t="s">
        <v>70</v>
      </c>
      <c r="D2401" s="139">
        <v>1051476</v>
      </c>
      <c r="E2401" s="143" t="s">
        <v>1346</v>
      </c>
      <c r="F2401" s="139">
        <v>1800</v>
      </c>
      <c r="G2401" s="139" t="s">
        <v>1178</v>
      </c>
      <c r="H2401" s="139" t="s">
        <v>1045</v>
      </c>
      <c r="I2401" s="142" t="s">
        <v>74</v>
      </c>
      <c r="J2401" s="203" t="str">
        <f>+_xlfn.XLOOKUP(Tabla1[[#This Row],[COD. COLABORADOR]],'[1]Reg_PJ_IP (Bruto)'!$A:$A,'[1]Reg_PJ_IP (Bruto)'!$BL:$BL)</f>
        <v>ACREDITADA</v>
      </c>
    </row>
    <row r="2402" spans="1:10" x14ac:dyDescent="0.3">
      <c r="A2402" s="123" t="s">
        <v>54</v>
      </c>
      <c r="B2402" s="126">
        <v>46117</v>
      </c>
      <c r="C2402" s="139" t="s">
        <v>70</v>
      </c>
      <c r="D2402" s="139">
        <v>1051526</v>
      </c>
      <c r="E2402" s="143" t="s">
        <v>1334</v>
      </c>
      <c r="F2402" s="139">
        <v>7457</v>
      </c>
      <c r="G2402" s="139" t="s">
        <v>1290</v>
      </c>
      <c r="H2402" s="139" t="s">
        <v>1063</v>
      </c>
      <c r="I2402" s="142" t="s">
        <v>74</v>
      </c>
      <c r="J2402" s="203" t="str">
        <f>+_xlfn.XLOOKUP(Tabla1[[#This Row],[COD. COLABORADOR]],'[1]Reg_PJ_IP (Bruto)'!$A:$A,'[1]Reg_PJ_IP (Bruto)'!$BL:$BL)</f>
        <v>ACREDITADA</v>
      </c>
    </row>
    <row r="2403" spans="1:10" x14ac:dyDescent="0.3">
      <c r="A2403" s="125" t="s">
        <v>54</v>
      </c>
      <c r="B2403" s="124">
        <v>46118</v>
      </c>
      <c r="C2403" s="139" t="s">
        <v>69</v>
      </c>
      <c r="D2403" s="139">
        <v>1051233</v>
      </c>
      <c r="E2403" s="143" t="s">
        <v>1149</v>
      </c>
      <c r="F2403" s="143">
        <v>6915</v>
      </c>
      <c r="G2403" s="139" t="s">
        <v>96</v>
      </c>
      <c r="H2403" s="139" t="s">
        <v>1052</v>
      </c>
      <c r="I2403" s="142" t="s">
        <v>74</v>
      </c>
      <c r="J2403" s="203" t="str">
        <f>+_xlfn.XLOOKUP(Tabla1[[#This Row],[COD. COLABORADOR]],'[1]Reg_PJ_IP (Bruto)'!$A:$A,'[1]Reg_PJ_IP (Bruto)'!$BL:$BL)</f>
        <v>ACREDITADA</v>
      </c>
    </row>
    <row r="2404" spans="1:10" x14ac:dyDescent="0.3">
      <c r="A2404" s="123" t="s">
        <v>54</v>
      </c>
      <c r="B2404" s="126">
        <v>46125</v>
      </c>
      <c r="C2404" s="139" t="s">
        <v>69</v>
      </c>
      <c r="D2404" s="139">
        <v>1051534</v>
      </c>
      <c r="E2404" s="143" t="s">
        <v>1585</v>
      </c>
      <c r="F2404" s="139">
        <v>250</v>
      </c>
      <c r="G2404" s="139" t="s">
        <v>1584</v>
      </c>
      <c r="H2404" s="139" t="s">
        <v>1045</v>
      </c>
      <c r="I2404" s="142" t="s">
        <v>74</v>
      </c>
      <c r="J2404" s="203" t="str">
        <f>+_xlfn.XLOOKUP(Tabla1[[#This Row],[COD. COLABORADOR]],'[1]Reg_PJ_IP (Bruto)'!$A:$A,'[1]Reg_PJ_IP (Bruto)'!$BL:$BL)</f>
        <v>ACREDITADA</v>
      </c>
    </row>
    <row r="2405" spans="1:10" x14ac:dyDescent="0.3">
      <c r="A2405" s="123" t="s">
        <v>54</v>
      </c>
      <c r="B2405" s="126">
        <v>46132</v>
      </c>
      <c r="C2405" s="139" t="s">
        <v>70</v>
      </c>
      <c r="D2405" s="139">
        <v>1051411</v>
      </c>
      <c r="E2405" s="139" t="s">
        <v>167</v>
      </c>
      <c r="F2405" s="139">
        <v>4550</v>
      </c>
      <c r="G2405" s="143" t="s">
        <v>168</v>
      </c>
      <c r="H2405" s="139" t="s">
        <v>1046</v>
      </c>
      <c r="I2405" s="142" t="s">
        <v>74</v>
      </c>
      <c r="J2405" s="203" t="str">
        <f>+_xlfn.XLOOKUP(Tabla1[[#This Row],[COD. COLABORADOR]],'[1]Reg_PJ_IP (Bruto)'!$A:$A,'[1]Reg_PJ_IP (Bruto)'!$BL:$BL)</f>
        <v>ACREDITADA</v>
      </c>
    </row>
    <row r="2406" spans="1:10" x14ac:dyDescent="0.3">
      <c r="A2406" s="123" t="s">
        <v>54</v>
      </c>
      <c r="B2406" s="124">
        <v>46132</v>
      </c>
      <c r="C2406" s="139" t="s">
        <v>69</v>
      </c>
      <c r="D2406" s="139">
        <v>1051327</v>
      </c>
      <c r="E2406" s="143" t="s">
        <v>702</v>
      </c>
      <c r="F2406" s="143">
        <v>7163</v>
      </c>
      <c r="G2406" s="139" t="s">
        <v>417</v>
      </c>
      <c r="H2406" s="139" t="s">
        <v>1051</v>
      </c>
      <c r="I2406" s="142" t="s">
        <v>74</v>
      </c>
      <c r="J2406" s="203" t="str">
        <f>+_xlfn.XLOOKUP(Tabla1[[#This Row],[COD. COLABORADOR]],'[1]Reg_PJ_IP (Bruto)'!$A:$A,'[1]Reg_PJ_IP (Bruto)'!$BL:$BL)</f>
        <v>ACREDITADA</v>
      </c>
    </row>
    <row r="2407" spans="1:10" x14ac:dyDescent="0.3">
      <c r="A2407" s="123" t="s">
        <v>54</v>
      </c>
      <c r="B2407" s="124">
        <v>46140</v>
      </c>
      <c r="C2407" s="139" t="s">
        <v>70</v>
      </c>
      <c r="D2407" s="139">
        <v>1051457</v>
      </c>
      <c r="E2407" s="143" t="s">
        <v>1151</v>
      </c>
      <c r="F2407" s="143">
        <v>1800</v>
      </c>
      <c r="G2407" s="139" t="s">
        <v>1178</v>
      </c>
      <c r="H2407" s="139" t="s">
        <v>1045</v>
      </c>
      <c r="I2407" s="142" t="s">
        <v>74</v>
      </c>
      <c r="J2407" s="203" t="str">
        <f>+_xlfn.XLOOKUP(Tabla1[[#This Row],[COD. COLABORADOR]],'[1]Reg_PJ_IP (Bruto)'!$A:$A,'[1]Reg_PJ_IP (Bruto)'!$BL:$BL)</f>
        <v>ACREDITADA</v>
      </c>
    </row>
    <row r="2408" spans="1:10" x14ac:dyDescent="0.3">
      <c r="A2408" s="123" t="s">
        <v>54</v>
      </c>
      <c r="B2408" s="124">
        <v>46140</v>
      </c>
      <c r="C2408" s="139" t="s">
        <v>70</v>
      </c>
      <c r="D2408" s="139">
        <v>1051477</v>
      </c>
      <c r="E2408" s="143" t="s">
        <v>1347</v>
      </c>
      <c r="F2408" s="143">
        <v>4250</v>
      </c>
      <c r="G2408" s="139" t="s">
        <v>100</v>
      </c>
      <c r="H2408" s="139" t="s">
        <v>1045</v>
      </c>
      <c r="I2408" s="142" t="s">
        <v>74</v>
      </c>
      <c r="J2408" s="203" t="str">
        <f>+_xlfn.XLOOKUP(Tabla1[[#This Row],[COD. COLABORADOR]],'[1]Reg_PJ_IP (Bruto)'!$A:$A,'[1]Reg_PJ_IP (Bruto)'!$BL:$BL)</f>
        <v>ACREDITADA</v>
      </c>
    </row>
    <row r="2409" spans="1:10" x14ac:dyDescent="0.3">
      <c r="A2409" s="123" t="s">
        <v>54</v>
      </c>
      <c r="B2409" s="126">
        <v>46146</v>
      </c>
      <c r="C2409" s="139" t="s">
        <v>68</v>
      </c>
      <c r="D2409" s="139">
        <v>1051568</v>
      </c>
      <c r="E2409" s="143" t="s">
        <v>892</v>
      </c>
      <c r="F2409" s="140">
        <v>8013</v>
      </c>
      <c r="G2409" s="139" t="s">
        <v>126</v>
      </c>
      <c r="H2409" s="139" t="s">
        <v>1046</v>
      </c>
      <c r="I2409" s="142" t="s">
        <v>75</v>
      </c>
      <c r="J2409" s="203" t="str">
        <f>+_xlfn.XLOOKUP(Tabla1[[#This Row],[COD. COLABORADOR]],'[1]Reg_PJ_IP (Bruto)'!$A:$A,'[1]Reg_PJ_IP (Bruto)'!$BL:$BL)</f>
        <v>ACREDITADA</v>
      </c>
    </row>
    <row r="2410" spans="1:10" x14ac:dyDescent="0.3">
      <c r="A2410" s="123" t="s">
        <v>54</v>
      </c>
      <c r="B2410" s="124">
        <v>46146</v>
      </c>
      <c r="C2410" s="139" t="s">
        <v>68</v>
      </c>
      <c r="D2410" s="139">
        <v>1051264</v>
      </c>
      <c r="E2410" s="143" t="s">
        <v>1152</v>
      </c>
      <c r="F2410" s="141">
        <v>7027</v>
      </c>
      <c r="G2410" s="139" t="s">
        <v>364</v>
      </c>
      <c r="H2410" s="139" t="s">
        <v>1051</v>
      </c>
      <c r="I2410" s="142" t="s">
        <v>74</v>
      </c>
      <c r="J2410" s="203" t="str">
        <f>+_xlfn.XLOOKUP(Tabla1[[#This Row],[COD. COLABORADOR]],'[1]Reg_PJ_IP (Bruto)'!$A:$A,'[1]Reg_PJ_IP (Bruto)'!$BL:$BL)</f>
        <v>ACREDITADA</v>
      </c>
    </row>
    <row r="2411" spans="1:10" x14ac:dyDescent="0.3">
      <c r="A2411" s="125" t="s">
        <v>54</v>
      </c>
      <c r="B2411" s="124">
        <v>46150</v>
      </c>
      <c r="C2411" s="139" t="s">
        <v>70</v>
      </c>
      <c r="D2411" s="139">
        <v>1051563</v>
      </c>
      <c r="E2411" s="143" t="s">
        <v>1164</v>
      </c>
      <c r="F2411" s="143">
        <v>7347</v>
      </c>
      <c r="G2411" s="139" t="s">
        <v>1435</v>
      </c>
      <c r="H2411" s="139" t="s">
        <v>1060</v>
      </c>
      <c r="I2411" s="142" t="s">
        <v>74</v>
      </c>
      <c r="J2411" s="203" t="str">
        <f>+_xlfn.XLOOKUP(Tabla1[[#This Row],[COD. COLABORADOR]],'[1]Reg_PJ_IP (Bruto)'!$A:$A,'[1]Reg_PJ_IP (Bruto)'!$BL:$BL)</f>
        <v>ACREDITADA</v>
      </c>
    </row>
    <row r="2412" spans="1:10" x14ac:dyDescent="0.3">
      <c r="A2412" s="123" t="s">
        <v>54</v>
      </c>
      <c r="B2412" s="126">
        <v>46150</v>
      </c>
      <c r="C2412" s="139" t="s">
        <v>69</v>
      </c>
      <c r="D2412" s="139">
        <v>1051460</v>
      </c>
      <c r="E2412" s="139" t="s">
        <v>788</v>
      </c>
      <c r="F2412" s="139">
        <v>1800</v>
      </c>
      <c r="G2412" s="139" t="s">
        <v>1178</v>
      </c>
      <c r="H2412" s="139" t="s">
        <v>1045</v>
      </c>
      <c r="I2412" s="142" t="s">
        <v>74</v>
      </c>
      <c r="J2412" s="203" t="str">
        <f>+_xlfn.XLOOKUP(Tabla1[[#This Row],[COD. COLABORADOR]],'[1]Reg_PJ_IP (Bruto)'!$A:$A,'[1]Reg_PJ_IP (Bruto)'!$BL:$BL)</f>
        <v>ACREDITADA</v>
      </c>
    </row>
    <row r="2413" spans="1:10" x14ac:dyDescent="0.3">
      <c r="A2413" s="125" t="s">
        <v>54</v>
      </c>
      <c r="B2413" s="124">
        <v>46152</v>
      </c>
      <c r="C2413" s="139" t="s">
        <v>70</v>
      </c>
      <c r="D2413" s="139">
        <v>1051371</v>
      </c>
      <c r="E2413" s="143" t="s">
        <v>1570</v>
      </c>
      <c r="F2413" s="143">
        <v>7572</v>
      </c>
      <c r="G2413" s="139" t="s">
        <v>1571</v>
      </c>
      <c r="H2413" s="139" t="s">
        <v>1048</v>
      </c>
      <c r="I2413" s="142" t="s">
        <v>74</v>
      </c>
      <c r="J2413" s="203" t="str">
        <f>+_xlfn.XLOOKUP(Tabla1[[#This Row],[COD. COLABORADOR]],'[1]Reg_PJ_IP (Bruto)'!$A:$A,'[1]Reg_PJ_IP (Bruto)'!$BL:$BL)</f>
        <v>ACREDITADA</v>
      </c>
    </row>
    <row r="2414" spans="1:10" x14ac:dyDescent="0.3">
      <c r="A2414" s="125" t="s">
        <v>54</v>
      </c>
      <c r="B2414" s="124">
        <v>46154</v>
      </c>
      <c r="C2414" s="139" t="s">
        <v>70</v>
      </c>
      <c r="D2414" s="139">
        <v>1051519</v>
      </c>
      <c r="E2414" s="143" t="s">
        <v>884</v>
      </c>
      <c r="F2414" s="143">
        <v>7510</v>
      </c>
      <c r="G2414" s="139" t="s">
        <v>1223</v>
      </c>
      <c r="H2414" s="139" t="s">
        <v>1060</v>
      </c>
      <c r="I2414" s="142" t="s">
        <v>75</v>
      </c>
      <c r="J2414" s="203" t="str">
        <f>+_xlfn.XLOOKUP(Tabla1[[#This Row],[COD. COLABORADOR]],'[1]Reg_PJ_IP (Bruto)'!$A:$A,'[1]Reg_PJ_IP (Bruto)'!$BL:$BL)</f>
        <v>ACREDITADA</v>
      </c>
    </row>
    <row r="2415" spans="1:10" x14ac:dyDescent="0.3">
      <c r="A2415" s="123" t="s">
        <v>54</v>
      </c>
      <c r="B2415" s="124">
        <v>46156</v>
      </c>
      <c r="C2415" s="139" t="s">
        <v>68</v>
      </c>
      <c r="D2415" s="139">
        <v>1051258</v>
      </c>
      <c r="E2415" s="143" t="s">
        <v>739</v>
      </c>
      <c r="F2415" s="143">
        <v>7163</v>
      </c>
      <c r="G2415" s="139" t="s">
        <v>417</v>
      </c>
      <c r="H2415" s="139" t="s">
        <v>1049</v>
      </c>
      <c r="I2415" s="142" t="s">
        <v>75</v>
      </c>
      <c r="J2415" s="203" t="str">
        <f>+_xlfn.XLOOKUP(Tabla1[[#This Row],[COD. COLABORADOR]],'[1]Reg_PJ_IP (Bruto)'!$A:$A,'[1]Reg_PJ_IP (Bruto)'!$BL:$BL)</f>
        <v>ACREDITADA</v>
      </c>
    </row>
    <row r="2416" spans="1:10" x14ac:dyDescent="0.3">
      <c r="A2416" s="123" t="s">
        <v>54</v>
      </c>
      <c r="B2416" s="126">
        <v>46156</v>
      </c>
      <c r="C2416" s="139" t="s">
        <v>69</v>
      </c>
      <c r="D2416" s="139">
        <v>1051521</v>
      </c>
      <c r="E2416" s="139" t="s">
        <v>1165</v>
      </c>
      <c r="F2416" s="139">
        <v>6100</v>
      </c>
      <c r="G2416" s="143" t="s">
        <v>1061</v>
      </c>
      <c r="H2416" s="139" t="s">
        <v>1060</v>
      </c>
      <c r="I2416" s="142" t="s">
        <v>74</v>
      </c>
      <c r="J2416" s="203" t="str">
        <f>+_xlfn.XLOOKUP(Tabla1[[#This Row],[COD. COLABORADOR]],'[1]Reg_PJ_IP (Bruto)'!$A:$A,'[1]Reg_PJ_IP (Bruto)'!$BL:$BL)</f>
        <v>ACREDITADA</v>
      </c>
    </row>
    <row r="2417" spans="1:10" x14ac:dyDescent="0.3">
      <c r="A2417" s="125" t="s">
        <v>54</v>
      </c>
      <c r="B2417" s="124">
        <v>46157</v>
      </c>
      <c r="C2417" s="139" t="s">
        <v>68</v>
      </c>
      <c r="D2417" s="139">
        <v>1051327</v>
      </c>
      <c r="E2417" s="143" t="s">
        <v>702</v>
      </c>
      <c r="F2417" s="143">
        <v>7163</v>
      </c>
      <c r="G2417" s="139" t="s">
        <v>417</v>
      </c>
      <c r="H2417" s="139" t="s">
        <v>1051</v>
      </c>
      <c r="I2417" s="142" t="s">
        <v>74</v>
      </c>
      <c r="J2417" s="203" t="str">
        <f>+_xlfn.XLOOKUP(Tabla1[[#This Row],[COD. COLABORADOR]],'[1]Reg_PJ_IP (Bruto)'!$A:$A,'[1]Reg_PJ_IP (Bruto)'!$BL:$BL)</f>
        <v>ACREDITADA</v>
      </c>
    </row>
    <row r="2418" spans="1:10" x14ac:dyDescent="0.3">
      <c r="A2418" s="125" t="s">
        <v>54</v>
      </c>
      <c r="B2418" s="124">
        <v>46164</v>
      </c>
      <c r="C2418" s="139" t="s">
        <v>69</v>
      </c>
      <c r="D2418" s="139">
        <v>1051328</v>
      </c>
      <c r="E2418" s="143" t="s">
        <v>469</v>
      </c>
      <c r="F2418" s="143">
        <v>7163</v>
      </c>
      <c r="G2418" s="139" t="s">
        <v>417</v>
      </c>
      <c r="H2418" s="139" t="s">
        <v>1051</v>
      </c>
      <c r="I2418" s="142" t="s">
        <v>74</v>
      </c>
      <c r="J2418" s="203" t="str">
        <f>+_xlfn.XLOOKUP(Tabla1[[#This Row],[COD. COLABORADOR]],'[1]Reg_PJ_IP (Bruto)'!$A:$A,'[1]Reg_PJ_IP (Bruto)'!$BL:$BL)</f>
        <v>ACREDITADA</v>
      </c>
    </row>
    <row r="2419" spans="1:10" x14ac:dyDescent="0.3">
      <c r="A2419" s="123" t="s">
        <v>54</v>
      </c>
      <c r="B2419" s="124">
        <v>46174</v>
      </c>
      <c r="C2419" s="139" t="s">
        <v>69</v>
      </c>
      <c r="D2419" s="139">
        <v>1051499</v>
      </c>
      <c r="E2419" s="143" t="s">
        <v>621</v>
      </c>
      <c r="F2419" s="143">
        <v>7683</v>
      </c>
      <c r="G2419" s="140" t="s">
        <v>92</v>
      </c>
      <c r="H2419" s="139" t="s">
        <v>1059</v>
      </c>
      <c r="I2419" s="142" t="s">
        <v>75</v>
      </c>
      <c r="J2419" s="203" t="str">
        <f>+_xlfn.XLOOKUP(Tabla1[[#This Row],[COD. COLABORADOR]],'[1]Reg_PJ_IP (Bruto)'!$A:$A,'[1]Reg_PJ_IP (Bruto)'!$BL:$BL)</f>
        <v>ACREDITADA</v>
      </c>
    </row>
    <row r="2420" spans="1:10" x14ac:dyDescent="0.3">
      <c r="A2420" s="123" t="s">
        <v>54</v>
      </c>
      <c r="B2420" s="124">
        <v>46174</v>
      </c>
      <c r="C2420" s="139" t="s">
        <v>68</v>
      </c>
      <c r="D2420" s="139">
        <v>1051428</v>
      </c>
      <c r="E2420" s="143" t="s">
        <v>128</v>
      </c>
      <c r="F2420" s="143">
        <v>5950</v>
      </c>
      <c r="G2420" s="139" t="s">
        <v>129</v>
      </c>
      <c r="H2420" s="139" t="s">
        <v>1064</v>
      </c>
      <c r="I2420" s="142" t="s">
        <v>74</v>
      </c>
      <c r="J2420" s="203" t="str">
        <f>+_xlfn.XLOOKUP(Tabla1[[#This Row],[COD. COLABORADOR]],'[1]Reg_PJ_IP (Bruto)'!$A:$A,'[1]Reg_PJ_IP (Bruto)'!$BL:$BL)</f>
        <v>ACREDITADA</v>
      </c>
    </row>
    <row r="2421" spans="1:10" x14ac:dyDescent="0.3">
      <c r="A2421" s="123" t="s">
        <v>54</v>
      </c>
      <c r="B2421" s="126">
        <v>46178</v>
      </c>
      <c r="C2421" s="139" t="s">
        <v>68</v>
      </c>
      <c r="D2421" s="139">
        <v>1051479</v>
      </c>
      <c r="E2421" s="143" t="s">
        <v>1337</v>
      </c>
      <c r="F2421" s="139">
        <v>7683</v>
      </c>
      <c r="G2421" s="139" t="s">
        <v>92</v>
      </c>
      <c r="H2421" s="139" t="s">
        <v>1057</v>
      </c>
      <c r="I2421" s="142" t="s">
        <v>75</v>
      </c>
      <c r="J2421" s="203" t="str">
        <f>+_xlfn.XLOOKUP(Tabla1[[#This Row],[COD. COLABORADOR]],'[1]Reg_PJ_IP (Bruto)'!$A:$A,'[1]Reg_PJ_IP (Bruto)'!$BL:$BL)</f>
        <v>ACREDITADA</v>
      </c>
    </row>
    <row r="2422" spans="1:10" x14ac:dyDescent="0.3">
      <c r="A2422" s="125" t="s">
        <v>54</v>
      </c>
      <c r="B2422" s="124">
        <v>46181</v>
      </c>
      <c r="C2422" s="139" t="s">
        <v>69</v>
      </c>
      <c r="D2422" s="139">
        <v>1051229</v>
      </c>
      <c r="E2422" s="143" t="s">
        <v>618</v>
      </c>
      <c r="F2422" s="143">
        <v>6915</v>
      </c>
      <c r="G2422" s="139" t="s">
        <v>96</v>
      </c>
      <c r="H2422" s="139" t="s">
        <v>1052</v>
      </c>
      <c r="I2422" s="142" t="s">
        <v>74</v>
      </c>
      <c r="J2422" s="203" t="str">
        <f>+_xlfn.XLOOKUP(Tabla1[[#This Row],[COD. COLABORADOR]],'[1]Reg_PJ_IP (Bruto)'!$A:$A,'[1]Reg_PJ_IP (Bruto)'!$BL:$BL)</f>
        <v>ACREDITADA</v>
      </c>
    </row>
    <row r="2423" spans="1:10" x14ac:dyDescent="0.3">
      <c r="A2423" s="125" t="s">
        <v>54</v>
      </c>
      <c r="B2423" s="124">
        <v>46181</v>
      </c>
      <c r="C2423" s="139" t="s">
        <v>69</v>
      </c>
      <c r="D2423" s="139">
        <v>1051479</v>
      </c>
      <c r="E2423" s="141" t="s">
        <v>1337</v>
      </c>
      <c r="F2423" s="143">
        <v>7683</v>
      </c>
      <c r="G2423" s="139" t="s">
        <v>92</v>
      </c>
      <c r="H2423" s="139" t="s">
        <v>1057</v>
      </c>
      <c r="I2423" s="142" t="s">
        <v>1426</v>
      </c>
      <c r="J2423" s="203" t="str">
        <f>+_xlfn.XLOOKUP(Tabla1[[#This Row],[COD. COLABORADOR]],'[1]Reg_PJ_IP (Bruto)'!$A:$A,'[1]Reg_PJ_IP (Bruto)'!$BL:$BL)</f>
        <v>ACREDITADA</v>
      </c>
    </row>
    <row r="2424" spans="1:10" x14ac:dyDescent="0.3">
      <c r="A2424" s="125" t="s">
        <v>54</v>
      </c>
      <c r="B2424" s="124">
        <v>46181</v>
      </c>
      <c r="C2424" s="139" t="s">
        <v>68</v>
      </c>
      <c r="D2424" s="139">
        <v>1051272</v>
      </c>
      <c r="E2424" s="143" t="s">
        <v>782</v>
      </c>
      <c r="F2424" s="143">
        <v>1800</v>
      </c>
      <c r="G2424" s="139" t="s">
        <v>1178</v>
      </c>
      <c r="H2424" s="139" t="s">
        <v>1051</v>
      </c>
      <c r="I2424" s="142" t="s">
        <v>74</v>
      </c>
      <c r="J2424" s="203" t="str">
        <f>+_xlfn.XLOOKUP(Tabla1[[#This Row],[COD. COLABORADOR]],'[1]Reg_PJ_IP (Bruto)'!$A:$A,'[1]Reg_PJ_IP (Bruto)'!$BL:$BL)</f>
        <v>ACREDITADA</v>
      </c>
    </row>
    <row r="2425" spans="1:10" x14ac:dyDescent="0.3">
      <c r="A2425" s="123" t="s">
        <v>54</v>
      </c>
      <c r="B2425" s="126">
        <v>46188</v>
      </c>
      <c r="C2425" s="139" t="s">
        <v>68</v>
      </c>
      <c r="D2425" s="139">
        <v>1050966</v>
      </c>
      <c r="E2425" s="143" t="s">
        <v>600</v>
      </c>
      <c r="F2425" s="139">
        <v>6900</v>
      </c>
      <c r="G2425" s="139" t="s">
        <v>1328</v>
      </c>
      <c r="H2425" s="139" t="s">
        <v>1045</v>
      </c>
      <c r="I2425" s="142" t="s">
        <v>74</v>
      </c>
      <c r="J2425" s="203" t="str">
        <f>+_xlfn.XLOOKUP(Tabla1[[#This Row],[COD. COLABORADOR]],'[1]Reg_PJ_IP (Bruto)'!$A:$A,'[1]Reg_PJ_IP (Bruto)'!$BL:$BL)</f>
        <v>ACREDITADA</v>
      </c>
    </row>
    <row r="2426" spans="1:10" x14ac:dyDescent="0.3">
      <c r="A2426" s="123" t="s">
        <v>54</v>
      </c>
      <c r="B2426" s="126">
        <v>46197</v>
      </c>
      <c r="C2426" s="139" t="s">
        <v>68</v>
      </c>
      <c r="D2426" s="139">
        <v>1051352</v>
      </c>
      <c r="E2426" s="143" t="s">
        <v>605</v>
      </c>
      <c r="F2426" s="139">
        <v>400</v>
      </c>
      <c r="G2426" s="139" t="s">
        <v>1575</v>
      </c>
      <c r="H2426" s="139" t="s">
        <v>1046</v>
      </c>
      <c r="I2426" s="142" t="s">
        <v>74</v>
      </c>
      <c r="J2426" s="203" t="str">
        <f>+_xlfn.XLOOKUP(Tabla1[[#This Row],[COD. COLABORADOR]],'[1]Reg_PJ_IP (Bruto)'!$A:$A,'[1]Reg_PJ_IP (Bruto)'!$BL:$BL)</f>
        <v>ACREDITADA</v>
      </c>
    </row>
    <row r="2427" spans="1:10" x14ac:dyDescent="0.3">
      <c r="A2427" s="123" t="s">
        <v>54</v>
      </c>
      <c r="B2427" s="126">
        <v>46206</v>
      </c>
      <c r="C2427" s="139" t="s">
        <v>69</v>
      </c>
      <c r="D2427" s="139">
        <v>1051314</v>
      </c>
      <c r="E2427" s="143" t="s">
        <v>616</v>
      </c>
      <c r="F2427" s="139">
        <v>7027</v>
      </c>
      <c r="G2427" s="139" t="s">
        <v>364</v>
      </c>
      <c r="H2427" s="139" t="s">
        <v>1051</v>
      </c>
      <c r="I2427" s="142" t="s">
        <v>75</v>
      </c>
      <c r="J2427" s="203" t="str">
        <f>+_xlfn.XLOOKUP(Tabla1[[#This Row],[COD. COLABORADOR]],'[1]Reg_PJ_IP (Bruto)'!$A:$A,'[1]Reg_PJ_IP (Bruto)'!$BL:$BL)</f>
        <v>ACREDITADA</v>
      </c>
    </row>
    <row r="2428" spans="1:10" x14ac:dyDescent="0.3">
      <c r="A2428" s="123" t="s">
        <v>54</v>
      </c>
      <c r="B2428" s="124">
        <v>46206</v>
      </c>
      <c r="C2428" s="139" t="s">
        <v>68</v>
      </c>
      <c r="D2428" s="139">
        <v>1051381</v>
      </c>
      <c r="E2428" s="143" t="s">
        <v>1563</v>
      </c>
      <c r="F2428" s="143">
        <v>7038</v>
      </c>
      <c r="G2428" s="139" t="s">
        <v>1564</v>
      </c>
      <c r="H2428" s="139" t="s">
        <v>1044</v>
      </c>
      <c r="I2428" s="142" t="s">
        <v>74</v>
      </c>
      <c r="J2428" s="203" t="str">
        <f>+_xlfn.XLOOKUP(Tabla1[[#This Row],[COD. COLABORADOR]],'[1]Reg_PJ_IP (Bruto)'!$A:$A,'[1]Reg_PJ_IP (Bruto)'!$BL:$BL)</f>
        <v>ACREDITADA</v>
      </c>
    </row>
    <row r="2429" spans="1:10" x14ac:dyDescent="0.3">
      <c r="A2429" s="123" t="s">
        <v>54</v>
      </c>
      <c r="B2429" s="126">
        <v>46213</v>
      </c>
      <c r="C2429" s="139" t="s">
        <v>69</v>
      </c>
      <c r="D2429" s="143">
        <v>1051603</v>
      </c>
      <c r="E2429" s="143" t="s">
        <v>764</v>
      </c>
      <c r="F2429" s="143">
        <v>6915</v>
      </c>
      <c r="G2429" s="139" t="s">
        <v>96</v>
      </c>
      <c r="H2429" s="139" t="s">
        <v>1052</v>
      </c>
      <c r="I2429" s="142" t="s">
        <v>74</v>
      </c>
      <c r="J2429" s="203" t="str">
        <f>+_xlfn.XLOOKUP(Tabla1[[#This Row],[COD. COLABORADOR]],'[1]Reg_PJ_IP (Bruto)'!$A:$A,'[1]Reg_PJ_IP (Bruto)'!$BL:$BL)</f>
        <v>ACREDITADA</v>
      </c>
    </row>
    <row r="2430" spans="1:10" x14ac:dyDescent="0.3">
      <c r="A2430" s="123" t="s">
        <v>54</v>
      </c>
      <c r="B2430" s="126">
        <v>46213</v>
      </c>
      <c r="C2430" s="139" t="s">
        <v>67</v>
      </c>
      <c r="D2430" s="139">
        <v>1051274</v>
      </c>
      <c r="E2430" s="143" t="s">
        <v>1586</v>
      </c>
      <c r="F2430" s="143">
        <v>7010</v>
      </c>
      <c r="G2430" s="154" t="s">
        <v>1587</v>
      </c>
      <c r="H2430" s="139" t="s">
        <v>1045</v>
      </c>
      <c r="I2430" s="142" t="s">
        <v>74</v>
      </c>
      <c r="J2430" s="203" t="str">
        <f>+_xlfn.XLOOKUP(Tabla1[[#This Row],[COD. COLABORADOR]],'[1]Reg_PJ_IP (Bruto)'!$A:$A,'[1]Reg_PJ_IP (Bruto)'!$BL:$BL)</f>
        <v>ACREDITADA</v>
      </c>
    </row>
    <row r="2431" spans="1:10" x14ac:dyDescent="0.3">
      <c r="A2431" s="125" t="s">
        <v>54</v>
      </c>
      <c r="B2431" s="124">
        <v>46213</v>
      </c>
      <c r="C2431" s="139" t="s">
        <v>67</v>
      </c>
      <c r="D2431" s="139">
        <v>1051449</v>
      </c>
      <c r="E2431" s="143" t="s">
        <v>1588</v>
      </c>
      <c r="F2431" s="143">
        <v>4250</v>
      </c>
      <c r="G2431" s="139" t="s">
        <v>100</v>
      </c>
      <c r="H2431" s="139" t="s">
        <v>1051</v>
      </c>
      <c r="I2431" s="142" t="s">
        <v>74</v>
      </c>
      <c r="J2431" s="203" t="str">
        <f>+_xlfn.XLOOKUP(Tabla1[[#This Row],[COD. COLABORADOR]],'[1]Reg_PJ_IP (Bruto)'!$A:$A,'[1]Reg_PJ_IP (Bruto)'!$BL:$BL)</f>
        <v>ACREDITADA</v>
      </c>
    </row>
    <row r="2432" spans="1:10" x14ac:dyDescent="0.3">
      <c r="A2432" s="123" t="s">
        <v>54</v>
      </c>
      <c r="B2432" s="126">
        <v>46213</v>
      </c>
      <c r="C2432" s="139" t="s">
        <v>67</v>
      </c>
      <c r="D2432" s="139">
        <v>1051506</v>
      </c>
      <c r="E2432" s="143" t="s">
        <v>1589</v>
      </c>
      <c r="F2432" s="139">
        <v>7027</v>
      </c>
      <c r="G2432" s="139" t="s">
        <v>364</v>
      </c>
      <c r="H2432" s="139" t="s">
        <v>1051</v>
      </c>
      <c r="I2432" s="142" t="s">
        <v>74</v>
      </c>
      <c r="J2432" s="203" t="str">
        <f>+_xlfn.XLOOKUP(Tabla1[[#This Row],[COD. COLABORADOR]],'[1]Reg_PJ_IP (Bruto)'!$A:$A,'[1]Reg_PJ_IP (Bruto)'!$BL:$BL)</f>
        <v>ACREDITADA</v>
      </c>
    </row>
    <row r="2433" spans="1:10" x14ac:dyDescent="0.3">
      <c r="A2433" s="123" t="s">
        <v>54</v>
      </c>
      <c r="B2433" s="126">
        <v>46220</v>
      </c>
      <c r="C2433" s="139" t="s">
        <v>67</v>
      </c>
      <c r="D2433" s="139">
        <v>1051309</v>
      </c>
      <c r="E2433" s="139" t="s">
        <v>622</v>
      </c>
      <c r="F2433" s="139">
        <v>7027</v>
      </c>
      <c r="G2433" s="139" t="s">
        <v>364</v>
      </c>
      <c r="H2433" s="139" t="s">
        <v>1051</v>
      </c>
      <c r="I2433" s="142" t="s">
        <v>74</v>
      </c>
      <c r="J2433" s="203" t="str">
        <f>+_xlfn.XLOOKUP(Tabla1[[#This Row],[COD. COLABORADOR]],'[1]Reg_PJ_IP (Bruto)'!$A:$A,'[1]Reg_PJ_IP (Bruto)'!$BL:$BL)</f>
        <v>ACREDITADA</v>
      </c>
    </row>
    <row r="2434" spans="1:10" x14ac:dyDescent="0.3">
      <c r="A2434" s="123" t="s">
        <v>54</v>
      </c>
      <c r="B2434" s="126">
        <v>46223</v>
      </c>
      <c r="C2434" s="139" t="s">
        <v>67</v>
      </c>
      <c r="D2434" s="139">
        <v>1051421</v>
      </c>
      <c r="E2434" s="143" t="s">
        <v>1590</v>
      </c>
      <c r="F2434" s="139">
        <v>4400</v>
      </c>
      <c r="G2434" s="139" t="s">
        <v>1221</v>
      </c>
      <c r="H2434" s="139" t="s">
        <v>1052</v>
      </c>
      <c r="I2434" s="142" t="s">
        <v>75</v>
      </c>
      <c r="J2434" s="203" t="str">
        <f>+_xlfn.XLOOKUP(Tabla1[[#This Row],[COD. COLABORADOR]],'[1]Reg_PJ_IP (Bruto)'!$A:$A,'[1]Reg_PJ_IP (Bruto)'!$BL:$BL)</f>
        <v>ACREDITADA</v>
      </c>
    </row>
    <row r="2435" spans="1:10" x14ac:dyDescent="0.3">
      <c r="A2435" s="123" t="s">
        <v>1113</v>
      </c>
      <c r="B2435" s="126">
        <v>45017</v>
      </c>
      <c r="C2435" s="139" t="s">
        <v>68</v>
      </c>
      <c r="D2435" s="140">
        <v>1081271</v>
      </c>
      <c r="E2435" s="143" t="s">
        <v>675</v>
      </c>
      <c r="F2435" s="139">
        <v>3800</v>
      </c>
      <c r="G2435" s="139" t="s">
        <v>1207</v>
      </c>
      <c r="H2435" s="139" t="s">
        <v>1048</v>
      </c>
      <c r="I2435" s="142" t="s">
        <v>74</v>
      </c>
      <c r="J2435" s="203" t="str">
        <f>+_xlfn.XLOOKUP(Tabla1[[#This Row],[COD. COLABORADOR]],'[1]Reg_PJ_IP (Bruto)'!$A:$A,'[1]Reg_PJ_IP (Bruto)'!$BL:$BL)</f>
        <v>ACREDITADA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D1BC-EFC5-409A-9CDD-008EA03B3501}">
  <dimension ref="B1:F219"/>
  <sheetViews>
    <sheetView topLeftCell="A145" zoomScale="80" zoomScaleNormal="80" workbookViewId="0"/>
  </sheetViews>
  <sheetFormatPr baseColWidth="10" defaultRowHeight="14.4" x14ac:dyDescent="0.3"/>
  <cols>
    <col min="1" max="1" width="18.109375" bestFit="1" customWidth="1"/>
    <col min="2" max="2" width="19.33203125" bestFit="1" customWidth="1"/>
    <col min="3" max="3" width="17.33203125" bestFit="1" customWidth="1"/>
    <col min="4" max="6" width="34" customWidth="1"/>
    <col min="7" max="7" width="20.109375" bestFit="1" customWidth="1"/>
    <col min="8" max="8" width="17.5546875" bestFit="1" customWidth="1"/>
  </cols>
  <sheetData>
    <row r="1" spans="2:6" x14ac:dyDescent="0.3">
      <c r="B1" s="22" t="s">
        <v>61</v>
      </c>
      <c r="C1" t="s">
        <v>62</v>
      </c>
    </row>
    <row r="3" spans="2:6" x14ac:dyDescent="0.3">
      <c r="B3" s="22" t="s">
        <v>63</v>
      </c>
      <c r="C3" t="s">
        <v>863</v>
      </c>
    </row>
    <row r="4" spans="2:6" x14ac:dyDescent="0.3">
      <c r="B4" s="7">
        <v>150</v>
      </c>
      <c r="C4" s="138">
        <v>1</v>
      </c>
      <c r="E4" t="s">
        <v>864</v>
      </c>
      <c r="F4">
        <f>+GETPIVOTDATA("COD. COLABORADOR",$B$3)</f>
        <v>2434</v>
      </c>
    </row>
    <row r="5" spans="2:6" x14ac:dyDescent="0.3">
      <c r="B5" s="7">
        <v>400</v>
      </c>
      <c r="C5" s="138">
        <v>4</v>
      </c>
      <c r="E5" t="s">
        <v>865</v>
      </c>
      <c r="F5">
        <v>145</v>
      </c>
    </row>
    <row r="6" spans="2:6" x14ac:dyDescent="0.3">
      <c r="B6" s="7">
        <v>1050</v>
      </c>
      <c r="C6" s="138">
        <v>7</v>
      </c>
    </row>
    <row r="7" spans="2:6" x14ac:dyDescent="0.3">
      <c r="B7" s="7">
        <v>1150</v>
      </c>
      <c r="C7" s="138">
        <v>5</v>
      </c>
    </row>
    <row r="8" spans="2:6" x14ac:dyDescent="0.3">
      <c r="B8" s="7">
        <v>1250</v>
      </c>
      <c r="C8" s="138">
        <v>6</v>
      </c>
    </row>
    <row r="9" spans="2:6" x14ac:dyDescent="0.3">
      <c r="B9" s="7">
        <v>1450</v>
      </c>
      <c r="C9" s="138">
        <v>3</v>
      </c>
    </row>
    <row r="10" spans="2:6" x14ac:dyDescent="0.3">
      <c r="B10" s="7">
        <v>1500</v>
      </c>
      <c r="C10" s="138">
        <v>7</v>
      </c>
    </row>
    <row r="11" spans="2:6" x14ac:dyDescent="0.3">
      <c r="B11" s="7">
        <v>1750</v>
      </c>
      <c r="C11" s="138">
        <v>50</v>
      </c>
    </row>
    <row r="12" spans="2:6" x14ac:dyDescent="0.3">
      <c r="B12" s="7">
        <v>1800</v>
      </c>
      <c r="C12" s="138">
        <v>83</v>
      </c>
    </row>
    <row r="13" spans="2:6" x14ac:dyDescent="0.3">
      <c r="B13" s="7">
        <v>1950</v>
      </c>
      <c r="C13" s="138">
        <v>6</v>
      </c>
    </row>
    <row r="14" spans="2:6" x14ac:dyDescent="0.3">
      <c r="B14" s="7">
        <v>2150</v>
      </c>
      <c r="C14" s="138">
        <v>26</v>
      </c>
    </row>
    <row r="15" spans="2:6" x14ac:dyDescent="0.3">
      <c r="B15" s="7">
        <v>2260</v>
      </c>
      <c r="C15" s="138">
        <v>8</v>
      </c>
    </row>
    <row r="16" spans="2:6" x14ac:dyDescent="0.3">
      <c r="B16" s="7">
        <v>2330</v>
      </c>
      <c r="C16" s="138">
        <v>18</v>
      </c>
    </row>
    <row r="17" spans="2:3" x14ac:dyDescent="0.3">
      <c r="B17" s="7">
        <v>2450</v>
      </c>
      <c r="C17" s="138">
        <v>7</v>
      </c>
    </row>
    <row r="18" spans="2:3" x14ac:dyDescent="0.3">
      <c r="B18" s="7">
        <v>3650</v>
      </c>
      <c r="C18" s="138">
        <v>6</v>
      </c>
    </row>
    <row r="19" spans="2:3" x14ac:dyDescent="0.3">
      <c r="B19" s="7">
        <v>3800</v>
      </c>
      <c r="C19" s="138">
        <v>23</v>
      </c>
    </row>
    <row r="20" spans="2:3" x14ac:dyDescent="0.3">
      <c r="B20" s="7">
        <v>3842</v>
      </c>
      <c r="C20" s="138">
        <v>18</v>
      </c>
    </row>
    <row r="21" spans="2:3" x14ac:dyDescent="0.3">
      <c r="B21" s="7">
        <v>3950</v>
      </c>
      <c r="C21" s="138">
        <v>15</v>
      </c>
    </row>
    <row r="22" spans="2:3" x14ac:dyDescent="0.3">
      <c r="B22" s="7">
        <v>4250</v>
      </c>
      <c r="C22" s="138">
        <v>167</v>
      </c>
    </row>
    <row r="23" spans="2:3" x14ac:dyDescent="0.3">
      <c r="B23" s="7">
        <v>4300</v>
      </c>
      <c r="C23" s="138">
        <v>9</v>
      </c>
    </row>
    <row r="24" spans="2:3" x14ac:dyDescent="0.3">
      <c r="B24" s="7">
        <v>4400</v>
      </c>
      <c r="C24" s="138">
        <v>30</v>
      </c>
    </row>
    <row r="25" spans="2:3" x14ac:dyDescent="0.3">
      <c r="B25" s="7">
        <v>4425</v>
      </c>
      <c r="C25" s="138">
        <v>16</v>
      </c>
    </row>
    <row r="26" spans="2:3" x14ac:dyDescent="0.3">
      <c r="B26" s="7">
        <v>4450</v>
      </c>
      <c r="C26" s="138">
        <v>22</v>
      </c>
    </row>
    <row r="27" spans="2:3" x14ac:dyDescent="0.3">
      <c r="B27" s="7">
        <v>4550</v>
      </c>
      <c r="C27" s="138">
        <v>21</v>
      </c>
    </row>
    <row r="28" spans="2:3" x14ac:dyDescent="0.3">
      <c r="B28" s="7">
        <v>4800</v>
      </c>
      <c r="C28" s="138">
        <v>2</v>
      </c>
    </row>
    <row r="29" spans="2:3" x14ac:dyDescent="0.3">
      <c r="B29" s="7">
        <v>5650</v>
      </c>
      <c r="C29" s="138">
        <v>1</v>
      </c>
    </row>
    <row r="30" spans="2:3" x14ac:dyDescent="0.3">
      <c r="B30" s="7">
        <v>5800</v>
      </c>
      <c r="C30" s="138">
        <v>3</v>
      </c>
    </row>
    <row r="31" spans="2:3" x14ac:dyDescent="0.3">
      <c r="B31" s="7">
        <v>5900</v>
      </c>
      <c r="C31" s="138">
        <v>3</v>
      </c>
    </row>
    <row r="32" spans="2:3" x14ac:dyDescent="0.3">
      <c r="B32" s="7">
        <v>5950</v>
      </c>
      <c r="C32" s="138">
        <v>18</v>
      </c>
    </row>
    <row r="33" spans="2:3" x14ac:dyDescent="0.3">
      <c r="B33" s="7">
        <v>6100</v>
      </c>
      <c r="C33" s="138">
        <v>46</v>
      </c>
    </row>
    <row r="34" spans="2:3" x14ac:dyDescent="0.3">
      <c r="B34" s="7">
        <v>6150</v>
      </c>
      <c r="C34" s="138">
        <v>4</v>
      </c>
    </row>
    <row r="35" spans="2:3" x14ac:dyDescent="0.3">
      <c r="B35" s="7">
        <v>6400</v>
      </c>
      <c r="C35" s="138">
        <v>2</v>
      </c>
    </row>
    <row r="36" spans="2:3" x14ac:dyDescent="0.3">
      <c r="B36" s="7">
        <v>6430</v>
      </c>
      <c r="C36" s="138">
        <v>17</v>
      </c>
    </row>
    <row r="37" spans="2:3" x14ac:dyDescent="0.3">
      <c r="B37" s="7">
        <v>6470</v>
      </c>
      <c r="C37" s="138">
        <v>46</v>
      </c>
    </row>
    <row r="38" spans="2:3" x14ac:dyDescent="0.3">
      <c r="B38" s="7">
        <v>6560</v>
      </c>
      <c r="C38" s="138">
        <v>3</v>
      </c>
    </row>
    <row r="39" spans="2:3" x14ac:dyDescent="0.3">
      <c r="B39" s="7">
        <v>6570</v>
      </c>
      <c r="C39" s="138">
        <v>86</v>
      </c>
    </row>
    <row r="40" spans="2:3" x14ac:dyDescent="0.3">
      <c r="B40" s="7">
        <v>6580</v>
      </c>
      <c r="C40" s="138">
        <v>4</v>
      </c>
    </row>
    <row r="41" spans="2:3" x14ac:dyDescent="0.3">
      <c r="B41" s="7">
        <v>6740</v>
      </c>
      <c r="C41" s="138">
        <v>11</v>
      </c>
    </row>
    <row r="42" spans="2:3" x14ac:dyDescent="0.3">
      <c r="B42" s="7">
        <v>6830</v>
      </c>
      <c r="C42" s="138">
        <v>5</v>
      </c>
    </row>
    <row r="43" spans="2:3" x14ac:dyDescent="0.3">
      <c r="B43" s="7">
        <v>6864</v>
      </c>
      <c r="C43" s="138">
        <v>14</v>
      </c>
    </row>
    <row r="44" spans="2:3" x14ac:dyDescent="0.3">
      <c r="B44" s="7">
        <v>6866</v>
      </c>
      <c r="C44" s="138">
        <v>71</v>
      </c>
    </row>
    <row r="45" spans="2:3" x14ac:dyDescent="0.3">
      <c r="B45" s="7">
        <v>6871</v>
      </c>
      <c r="C45" s="138">
        <v>2</v>
      </c>
    </row>
    <row r="46" spans="2:3" x14ac:dyDescent="0.3">
      <c r="B46" s="7">
        <v>6876</v>
      </c>
      <c r="C46" s="138">
        <v>4</v>
      </c>
    </row>
    <row r="47" spans="2:3" x14ac:dyDescent="0.3">
      <c r="B47" s="7">
        <v>6880</v>
      </c>
      <c r="C47" s="138">
        <v>12</v>
      </c>
    </row>
    <row r="48" spans="2:3" x14ac:dyDescent="0.3">
      <c r="B48" s="7">
        <v>6897</v>
      </c>
      <c r="C48" s="138">
        <v>12</v>
      </c>
    </row>
    <row r="49" spans="2:3" x14ac:dyDescent="0.3">
      <c r="B49" s="7">
        <v>6899</v>
      </c>
      <c r="C49" s="138">
        <v>3</v>
      </c>
    </row>
    <row r="50" spans="2:3" x14ac:dyDescent="0.3">
      <c r="B50" s="7">
        <v>6900</v>
      </c>
      <c r="C50" s="138">
        <v>21</v>
      </c>
    </row>
    <row r="51" spans="2:3" x14ac:dyDescent="0.3">
      <c r="B51" s="7">
        <v>6902</v>
      </c>
      <c r="C51" s="138">
        <v>92</v>
      </c>
    </row>
    <row r="52" spans="2:3" x14ac:dyDescent="0.3">
      <c r="B52" s="7">
        <v>6905</v>
      </c>
      <c r="C52" s="138">
        <v>19</v>
      </c>
    </row>
    <row r="53" spans="2:3" x14ac:dyDescent="0.3">
      <c r="B53" s="7">
        <v>6911</v>
      </c>
      <c r="C53" s="138">
        <v>2</v>
      </c>
    </row>
    <row r="54" spans="2:3" x14ac:dyDescent="0.3">
      <c r="B54" s="7">
        <v>6915</v>
      </c>
      <c r="C54" s="138">
        <v>97</v>
      </c>
    </row>
    <row r="55" spans="2:3" x14ac:dyDescent="0.3">
      <c r="B55" s="7">
        <v>6926</v>
      </c>
      <c r="C55" s="138">
        <v>2</v>
      </c>
    </row>
    <row r="56" spans="2:3" x14ac:dyDescent="0.3">
      <c r="B56" s="7">
        <v>6935</v>
      </c>
      <c r="C56" s="138">
        <v>5</v>
      </c>
    </row>
    <row r="57" spans="2:3" x14ac:dyDescent="0.3">
      <c r="B57" s="7">
        <v>6938</v>
      </c>
      <c r="C57" s="138">
        <v>4</v>
      </c>
    </row>
    <row r="58" spans="2:3" x14ac:dyDescent="0.3">
      <c r="B58" s="7">
        <v>6943</v>
      </c>
      <c r="C58" s="138">
        <v>33</v>
      </c>
    </row>
    <row r="59" spans="2:3" x14ac:dyDescent="0.3">
      <c r="B59" s="7">
        <v>6950</v>
      </c>
      <c r="C59" s="138">
        <v>14</v>
      </c>
    </row>
    <row r="60" spans="2:3" x14ac:dyDescent="0.3">
      <c r="B60" s="7">
        <v>6959</v>
      </c>
      <c r="C60" s="138">
        <v>3</v>
      </c>
    </row>
    <row r="61" spans="2:3" x14ac:dyDescent="0.3">
      <c r="B61" s="7">
        <v>6968</v>
      </c>
      <c r="C61" s="138">
        <v>6</v>
      </c>
    </row>
    <row r="62" spans="2:3" x14ac:dyDescent="0.3">
      <c r="B62" s="7">
        <v>6969</v>
      </c>
      <c r="C62" s="138">
        <v>4</v>
      </c>
    </row>
    <row r="63" spans="2:3" x14ac:dyDescent="0.3">
      <c r="B63" s="7">
        <v>6971</v>
      </c>
      <c r="C63" s="138">
        <v>11</v>
      </c>
    </row>
    <row r="64" spans="2:3" x14ac:dyDescent="0.3">
      <c r="B64" s="7">
        <v>6973</v>
      </c>
      <c r="C64" s="138">
        <v>2</v>
      </c>
    </row>
    <row r="65" spans="2:3" x14ac:dyDescent="0.3">
      <c r="B65" s="7">
        <v>6975</v>
      </c>
      <c r="C65" s="138">
        <v>6</v>
      </c>
    </row>
    <row r="66" spans="2:3" x14ac:dyDescent="0.3">
      <c r="B66" s="7">
        <v>6979</v>
      </c>
      <c r="C66" s="138">
        <v>58</v>
      </c>
    </row>
    <row r="67" spans="2:3" x14ac:dyDescent="0.3">
      <c r="B67" s="7">
        <v>6983</v>
      </c>
      <c r="C67" s="138">
        <v>10</v>
      </c>
    </row>
    <row r="68" spans="2:3" x14ac:dyDescent="0.3">
      <c r="B68" s="7">
        <v>6999</v>
      </c>
      <c r="C68" s="138">
        <v>5</v>
      </c>
    </row>
    <row r="69" spans="2:3" x14ac:dyDescent="0.3">
      <c r="B69" s="7">
        <v>7004</v>
      </c>
      <c r="C69" s="138">
        <v>2</v>
      </c>
    </row>
    <row r="70" spans="2:3" x14ac:dyDescent="0.3">
      <c r="B70" s="7">
        <v>7027</v>
      </c>
      <c r="C70" s="138">
        <v>44</v>
      </c>
    </row>
    <row r="71" spans="2:3" x14ac:dyDescent="0.3">
      <c r="B71" s="7">
        <v>7031</v>
      </c>
      <c r="C71" s="138">
        <v>2</v>
      </c>
    </row>
    <row r="72" spans="2:3" x14ac:dyDescent="0.3">
      <c r="B72" s="7">
        <v>7036</v>
      </c>
      <c r="C72" s="138">
        <v>13</v>
      </c>
    </row>
    <row r="73" spans="2:3" x14ac:dyDescent="0.3">
      <c r="B73" s="7">
        <v>7037</v>
      </c>
      <c r="C73" s="138">
        <v>3</v>
      </c>
    </row>
    <row r="74" spans="2:3" x14ac:dyDescent="0.3">
      <c r="B74" s="7">
        <v>7038</v>
      </c>
      <c r="C74" s="138">
        <v>6</v>
      </c>
    </row>
    <row r="75" spans="2:3" x14ac:dyDescent="0.3">
      <c r="B75" s="7">
        <v>7039</v>
      </c>
      <c r="C75" s="138">
        <v>4</v>
      </c>
    </row>
    <row r="76" spans="2:3" x14ac:dyDescent="0.3">
      <c r="B76" s="7">
        <v>7041</v>
      </c>
      <c r="C76" s="138">
        <v>1</v>
      </c>
    </row>
    <row r="77" spans="2:3" x14ac:dyDescent="0.3">
      <c r="B77" s="7">
        <v>7051</v>
      </c>
      <c r="C77" s="138">
        <v>1</v>
      </c>
    </row>
    <row r="78" spans="2:3" x14ac:dyDescent="0.3">
      <c r="B78" s="7">
        <v>7086</v>
      </c>
      <c r="C78" s="138">
        <v>6</v>
      </c>
    </row>
    <row r="79" spans="2:3" x14ac:dyDescent="0.3">
      <c r="B79" s="7">
        <v>7102</v>
      </c>
      <c r="C79" s="138">
        <v>13</v>
      </c>
    </row>
    <row r="80" spans="2:3" x14ac:dyDescent="0.3">
      <c r="B80" s="7">
        <v>7141</v>
      </c>
      <c r="C80" s="138">
        <v>7</v>
      </c>
    </row>
    <row r="81" spans="2:3" x14ac:dyDescent="0.3">
      <c r="B81" s="7">
        <v>7145</v>
      </c>
      <c r="C81" s="138">
        <v>2</v>
      </c>
    </row>
    <row r="82" spans="2:3" x14ac:dyDescent="0.3">
      <c r="B82" s="7">
        <v>7158</v>
      </c>
      <c r="C82" s="138">
        <v>8</v>
      </c>
    </row>
    <row r="83" spans="2:3" x14ac:dyDescent="0.3">
      <c r="B83" s="7">
        <v>7160</v>
      </c>
      <c r="C83" s="138">
        <v>54</v>
      </c>
    </row>
    <row r="84" spans="2:3" x14ac:dyDescent="0.3">
      <c r="B84" s="7">
        <v>7163</v>
      </c>
      <c r="C84" s="138">
        <v>21</v>
      </c>
    </row>
    <row r="85" spans="2:3" x14ac:dyDescent="0.3">
      <c r="B85" s="7">
        <v>7184</v>
      </c>
      <c r="C85" s="138">
        <v>4</v>
      </c>
    </row>
    <row r="86" spans="2:3" x14ac:dyDescent="0.3">
      <c r="B86" s="7">
        <v>7189</v>
      </c>
      <c r="C86" s="138">
        <v>18</v>
      </c>
    </row>
    <row r="87" spans="2:3" x14ac:dyDescent="0.3">
      <c r="B87" s="7">
        <v>7206</v>
      </c>
      <c r="C87" s="138">
        <v>3</v>
      </c>
    </row>
    <row r="88" spans="2:3" x14ac:dyDescent="0.3">
      <c r="B88" s="7">
        <v>7267</v>
      </c>
      <c r="C88" s="138">
        <v>4</v>
      </c>
    </row>
    <row r="89" spans="2:3" x14ac:dyDescent="0.3">
      <c r="B89" s="7">
        <v>7320</v>
      </c>
      <c r="C89" s="138">
        <v>69</v>
      </c>
    </row>
    <row r="90" spans="2:3" x14ac:dyDescent="0.3">
      <c r="B90" s="7">
        <v>7331</v>
      </c>
      <c r="C90" s="138">
        <v>11</v>
      </c>
    </row>
    <row r="91" spans="2:3" x14ac:dyDescent="0.3">
      <c r="B91" s="7">
        <v>7347</v>
      </c>
      <c r="C91" s="138">
        <v>19</v>
      </c>
    </row>
    <row r="92" spans="2:3" x14ac:dyDescent="0.3">
      <c r="B92" s="7">
        <v>7350</v>
      </c>
      <c r="C92" s="138">
        <v>14</v>
      </c>
    </row>
    <row r="93" spans="2:3" x14ac:dyDescent="0.3">
      <c r="B93" s="7">
        <v>7367</v>
      </c>
      <c r="C93" s="138">
        <v>2</v>
      </c>
    </row>
    <row r="94" spans="2:3" x14ac:dyDescent="0.3">
      <c r="B94" s="7">
        <v>7369</v>
      </c>
      <c r="C94" s="138">
        <v>4</v>
      </c>
    </row>
    <row r="95" spans="2:3" x14ac:dyDescent="0.3">
      <c r="B95" s="7">
        <v>7379</v>
      </c>
      <c r="C95" s="138">
        <v>50</v>
      </c>
    </row>
    <row r="96" spans="2:3" x14ac:dyDescent="0.3">
      <c r="B96" s="7">
        <v>7381</v>
      </c>
      <c r="C96" s="138">
        <v>2</v>
      </c>
    </row>
    <row r="97" spans="2:3" x14ac:dyDescent="0.3">
      <c r="B97" s="7">
        <v>7388</v>
      </c>
      <c r="C97" s="138">
        <v>23</v>
      </c>
    </row>
    <row r="98" spans="2:3" x14ac:dyDescent="0.3">
      <c r="B98" s="7">
        <v>7450</v>
      </c>
      <c r="C98" s="138">
        <v>1</v>
      </c>
    </row>
    <row r="99" spans="2:3" x14ac:dyDescent="0.3">
      <c r="B99" s="7">
        <v>7452</v>
      </c>
      <c r="C99" s="138">
        <v>3</v>
      </c>
    </row>
    <row r="100" spans="2:3" x14ac:dyDescent="0.3">
      <c r="B100" s="7">
        <v>7457</v>
      </c>
      <c r="C100" s="138">
        <v>8</v>
      </c>
    </row>
    <row r="101" spans="2:3" x14ac:dyDescent="0.3">
      <c r="B101" s="7">
        <v>7459</v>
      </c>
      <c r="C101" s="138">
        <v>9</v>
      </c>
    </row>
    <row r="102" spans="2:3" x14ac:dyDescent="0.3">
      <c r="B102" s="7">
        <v>7462</v>
      </c>
      <c r="C102" s="138">
        <v>22</v>
      </c>
    </row>
    <row r="103" spans="2:3" x14ac:dyDescent="0.3">
      <c r="B103" s="7">
        <v>7473</v>
      </c>
      <c r="C103" s="138">
        <v>52</v>
      </c>
    </row>
    <row r="104" spans="2:3" x14ac:dyDescent="0.3">
      <c r="B104" s="7">
        <v>7481</v>
      </c>
      <c r="C104" s="138">
        <v>12</v>
      </c>
    </row>
    <row r="105" spans="2:3" x14ac:dyDescent="0.3">
      <c r="B105" s="7">
        <v>7498</v>
      </c>
      <c r="C105" s="138">
        <v>2</v>
      </c>
    </row>
    <row r="106" spans="2:3" x14ac:dyDescent="0.3">
      <c r="B106" s="7">
        <v>7499</v>
      </c>
      <c r="C106" s="138">
        <v>10</v>
      </c>
    </row>
    <row r="107" spans="2:3" x14ac:dyDescent="0.3">
      <c r="B107" s="7">
        <v>7510</v>
      </c>
      <c r="C107" s="138">
        <v>25</v>
      </c>
    </row>
    <row r="108" spans="2:3" x14ac:dyDescent="0.3">
      <c r="B108" s="7">
        <v>7546</v>
      </c>
      <c r="C108" s="138">
        <v>4</v>
      </c>
    </row>
    <row r="109" spans="2:3" x14ac:dyDescent="0.3">
      <c r="B109" s="7">
        <v>7549</v>
      </c>
      <c r="C109" s="138">
        <v>1</v>
      </c>
    </row>
    <row r="110" spans="2:3" x14ac:dyDescent="0.3">
      <c r="B110" s="7">
        <v>7572</v>
      </c>
      <c r="C110" s="138">
        <v>5</v>
      </c>
    </row>
    <row r="111" spans="2:3" x14ac:dyDescent="0.3">
      <c r="B111" s="7">
        <v>7574</v>
      </c>
      <c r="C111" s="138">
        <v>24</v>
      </c>
    </row>
    <row r="112" spans="2:3" x14ac:dyDescent="0.3">
      <c r="B112" s="7">
        <v>7605</v>
      </c>
      <c r="C112" s="138">
        <v>5</v>
      </c>
    </row>
    <row r="113" spans="2:3" x14ac:dyDescent="0.3">
      <c r="B113" s="7">
        <v>7614</v>
      </c>
      <c r="C113" s="138">
        <v>27</v>
      </c>
    </row>
    <row r="114" spans="2:3" x14ac:dyDescent="0.3">
      <c r="B114" s="7">
        <v>7620</v>
      </c>
      <c r="C114" s="138">
        <v>4</v>
      </c>
    </row>
    <row r="115" spans="2:3" x14ac:dyDescent="0.3">
      <c r="B115" s="7">
        <v>7627</v>
      </c>
      <c r="C115" s="138">
        <v>2</v>
      </c>
    </row>
    <row r="116" spans="2:3" x14ac:dyDescent="0.3">
      <c r="B116" s="7">
        <v>7638</v>
      </c>
      <c r="C116" s="138">
        <v>4</v>
      </c>
    </row>
    <row r="117" spans="2:3" x14ac:dyDescent="0.3">
      <c r="B117" s="7">
        <v>7644</v>
      </c>
      <c r="C117" s="138">
        <v>7</v>
      </c>
    </row>
    <row r="118" spans="2:3" x14ac:dyDescent="0.3">
      <c r="B118" s="7">
        <v>7645</v>
      </c>
      <c r="C118" s="138">
        <v>67</v>
      </c>
    </row>
    <row r="119" spans="2:3" x14ac:dyDescent="0.3">
      <c r="B119" s="7">
        <v>7650</v>
      </c>
      <c r="C119" s="138">
        <v>6</v>
      </c>
    </row>
    <row r="120" spans="2:3" x14ac:dyDescent="0.3">
      <c r="B120" s="7">
        <v>7652</v>
      </c>
      <c r="C120" s="138">
        <v>9</v>
      </c>
    </row>
    <row r="121" spans="2:3" x14ac:dyDescent="0.3">
      <c r="B121" s="7">
        <v>7655</v>
      </c>
      <c r="C121" s="138">
        <v>2</v>
      </c>
    </row>
    <row r="122" spans="2:3" x14ac:dyDescent="0.3">
      <c r="B122" s="7">
        <v>7657</v>
      </c>
      <c r="C122" s="138">
        <v>36</v>
      </c>
    </row>
    <row r="123" spans="2:3" x14ac:dyDescent="0.3">
      <c r="B123" s="7">
        <v>7660</v>
      </c>
      <c r="C123" s="138">
        <v>32</v>
      </c>
    </row>
    <row r="124" spans="2:3" x14ac:dyDescent="0.3">
      <c r="B124" s="7">
        <v>7664</v>
      </c>
      <c r="C124" s="138">
        <v>13</v>
      </c>
    </row>
    <row r="125" spans="2:3" x14ac:dyDescent="0.3">
      <c r="B125" s="7">
        <v>7670</v>
      </c>
      <c r="C125" s="138">
        <v>4</v>
      </c>
    </row>
    <row r="126" spans="2:3" x14ac:dyDescent="0.3">
      <c r="B126" s="7">
        <v>7683</v>
      </c>
      <c r="C126" s="138">
        <v>49</v>
      </c>
    </row>
    <row r="127" spans="2:3" x14ac:dyDescent="0.3">
      <c r="B127" s="7">
        <v>7698</v>
      </c>
      <c r="C127" s="138">
        <v>3</v>
      </c>
    </row>
    <row r="128" spans="2:3" x14ac:dyDescent="0.3">
      <c r="B128" s="7">
        <v>7700</v>
      </c>
      <c r="C128" s="138">
        <v>39</v>
      </c>
    </row>
    <row r="129" spans="2:3" x14ac:dyDescent="0.3">
      <c r="B129" s="7">
        <v>7726</v>
      </c>
      <c r="C129" s="138">
        <v>54</v>
      </c>
    </row>
    <row r="130" spans="2:3" x14ac:dyDescent="0.3">
      <c r="B130" s="7">
        <v>7727</v>
      </c>
      <c r="C130" s="138">
        <v>5</v>
      </c>
    </row>
    <row r="131" spans="2:3" x14ac:dyDescent="0.3">
      <c r="B131" s="7">
        <v>7729</v>
      </c>
      <c r="C131" s="138">
        <v>31</v>
      </c>
    </row>
    <row r="132" spans="2:3" x14ac:dyDescent="0.3">
      <c r="B132" s="7">
        <v>7730</v>
      </c>
      <c r="C132" s="138">
        <v>4</v>
      </c>
    </row>
    <row r="133" spans="2:3" x14ac:dyDescent="0.3">
      <c r="B133" s="7">
        <v>7731</v>
      </c>
      <c r="C133" s="138">
        <v>7</v>
      </c>
    </row>
    <row r="134" spans="2:3" x14ac:dyDescent="0.3">
      <c r="B134" s="7">
        <v>7740</v>
      </c>
      <c r="C134" s="138">
        <v>4</v>
      </c>
    </row>
    <row r="135" spans="2:3" x14ac:dyDescent="0.3">
      <c r="B135" s="7">
        <v>7765</v>
      </c>
      <c r="C135" s="138">
        <v>17</v>
      </c>
    </row>
    <row r="136" spans="2:3" x14ac:dyDescent="0.3">
      <c r="B136" s="7">
        <v>8003</v>
      </c>
      <c r="C136" s="138">
        <v>11</v>
      </c>
    </row>
    <row r="137" spans="2:3" x14ac:dyDescent="0.3">
      <c r="B137" s="7">
        <v>8013</v>
      </c>
      <c r="C137" s="138">
        <v>23</v>
      </c>
    </row>
    <row r="138" spans="2:3" x14ac:dyDescent="0.3">
      <c r="B138" s="7">
        <v>8017</v>
      </c>
      <c r="C138" s="138">
        <v>6</v>
      </c>
    </row>
    <row r="139" spans="2:3" x14ac:dyDescent="0.3">
      <c r="B139" s="7">
        <v>8045</v>
      </c>
      <c r="C139" s="138">
        <v>16</v>
      </c>
    </row>
    <row r="140" spans="2:3" x14ac:dyDescent="0.3">
      <c r="B140" s="7">
        <v>8049</v>
      </c>
      <c r="C140" s="138">
        <v>14</v>
      </c>
    </row>
    <row r="141" spans="2:3" x14ac:dyDescent="0.3">
      <c r="B141" s="7">
        <v>8048</v>
      </c>
      <c r="C141" s="138">
        <v>4</v>
      </c>
    </row>
    <row r="142" spans="2:3" x14ac:dyDescent="0.3">
      <c r="B142" s="7">
        <v>6997</v>
      </c>
      <c r="C142" s="138">
        <v>2</v>
      </c>
    </row>
    <row r="143" spans="2:3" x14ac:dyDescent="0.3">
      <c r="B143" s="7">
        <v>6760</v>
      </c>
      <c r="C143" s="138">
        <v>1</v>
      </c>
    </row>
    <row r="144" spans="2:3" x14ac:dyDescent="0.3">
      <c r="B144" s="7">
        <v>7646</v>
      </c>
      <c r="C144" s="138">
        <v>5</v>
      </c>
    </row>
    <row r="145" spans="2:3" x14ac:dyDescent="0.3">
      <c r="B145" s="7">
        <v>8046</v>
      </c>
      <c r="C145" s="138">
        <v>4</v>
      </c>
    </row>
    <row r="146" spans="2:3" x14ac:dyDescent="0.3">
      <c r="B146" s="7">
        <v>250</v>
      </c>
      <c r="C146" s="138">
        <v>3</v>
      </c>
    </row>
    <row r="147" spans="2:3" x14ac:dyDescent="0.3">
      <c r="B147" s="7">
        <v>8061</v>
      </c>
      <c r="C147" s="138">
        <v>3</v>
      </c>
    </row>
    <row r="148" spans="2:3" x14ac:dyDescent="0.3">
      <c r="B148" s="7">
        <v>8066</v>
      </c>
      <c r="C148" s="138">
        <v>1</v>
      </c>
    </row>
    <row r="149" spans="2:3" x14ac:dyDescent="0.3">
      <c r="B149" s="7">
        <v>7010</v>
      </c>
      <c r="C149" s="138">
        <v>1</v>
      </c>
    </row>
    <row r="150" spans="2:3" x14ac:dyDescent="0.3">
      <c r="B150" s="7" t="s">
        <v>64</v>
      </c>
      <c r="C150" s="138">
        <v>2434</v>
      </c>
    </row>
    <row r="151" spans="2:3" x14ac:dyDescent="0.3">
      <c r="B151" s="7"/>
    </row>
    <row r="152" spans="2:3" x14ac:dyDescent="0.3">
      <c r="B152" s="7"/>
    </row>
    <row r="153" spans="2:3" x14ac:dyDescent="0.3">
      <c r="B153" s="7"/>
    </row>
    <row r="154" spans="2:3" x14ac:dyDescent="0.3">
      <c r="B154" s="7"/>
    </row>
    <row r="156" spans="2:3" x14ac:dyDescent="0.3">
      <c r="B156" s="22" t="s">
        <v>61</v>
      </c>
      <c r="C156" t="s">
        <v>62</v>
      </c>
    </row>
    <row r="158" spans="2:3" x14ac:dyDescent="0.3">
      <c r="B158" s="22" t="s">
        <v>63</v>
      </c>
      <c r="C158" t="s">
        <v>65</v>
      </c>
    </row>
    <row r="159" spans="2:3" x14ac:dyDescent="0.3">
      <c r="B159" s="7" t="s">
        <v>66</v>
      </c>
      <c r="C159" s="138">
        <v>688</v>
      </c>
    </row>
    <row r="160" spans="2:3" x14ac:dyDescent="0.3">
      <c r="B160" s="7" t="s">
        <v>67</v>
      </c>
      <c r="C160" s="138">
        <v>271</v>
      </c>
    </row>
    <row r="161" spans="2:3" x14ac:dyDescent="0.3">
      <c r="B161" s="7" t="s">
        <v>68</v>
      </c>
      <c r="C161" s="138">
        <v>252</v>
      </c>
    </row>
    <row r="162" spans="2:3" x14ac:dyDescent="0.3">
      <c r="B162" s="7" t="s">
        <v>69</v>
      </c>
      <c r="C162" s="138">
        <v>421</v>
      </c>
    </row>
    <row r="163" spans="2:3" x14ac:dyDescent="0.3">
      <c r="B163" s="7" t="s">
        <v>70</v>
      </c>
      <c r="C163" s="138">
        <v>692</v>
      </c>
    </row>
    <row r="164" spans="2:3" x14ac:dyDescent="0.3">
      <c r="B164" s="7" t="s">
        <v>71</v>
      </c>
      <c r="C164" s="138">
        <v>88</v>
      </c>
    </row>
    <row r="165" spans="2:3" x14ac:dyDescent="0.3">
      <c r="B165" s="7" t="s">
        <v>72</v>
      </c>
      <c r="C165" s="138">
        <v>22</v>
      </c>
    </row>
    <row r="166" spans="2:3" x14ac:dyDescent="0.3">
      <c r="B166" s="7" t="s">
        <v>64</v>
      </c>
      <c r="C166" s="138">
        <v>2434</v>
      </c>
    </row>
    <row r="172" spans="2:3" x14ac:dyDescent="0.3">
      <c r="B172" s="22" t="s">
        <v>61</v>
      </c>
      <c r="C172" t="s">
        <v>62</v>
      </c>
    </row>
    <row r="174" spans="2:3" x14ac:dyDescent="0.3">
      <c r="B174" s="22" t="s">
        <v>63</v>
      </c>
      <c r="C174" t="s">
        <v>73</v>
      </c>
    </row>
    <row r="175" spans="2:3" x14ac:dyDescent="0.3">
      <c r="B175" s="7" t="s">
        <v>74</v>
      </c>
      <c r="C175" s="138">
        <v>1032</v>
      </c>
    </row>
    <row r="176" spans="2:3" x14ac:dyDescent="0.3">
      <c r="B176" s="7" t="s">
        <v>75</v>
      </c>
      <c r="C176" s="138">
        <v>1271</v>
      </c>
    </row>
    <row r="177" spans="2:6" x14ac:dyDescent="0.3">
      <c r="B177" s="7" t="s">
        <v>71</v>
      </c>
      <c r="C177" s="138">
        <v>89</v>
      </c>
    </row>
    <row r="178" spans="2:6" x14ac:dyDescent="0.3">
      <c r="B178" s="7" t="s">
        <v>876</v>
      </c>
      <c r="C178" s="138">
        <v>26</v>
      </c>
    </row>
    <row r="179" spans="2:6" x14ac:dyDescent="0.3">
      <c r="B179" s="7" t="s">
        <v>1426</v>
      </c>
      <c r="C179" s="138">
        <v>16</v>
      </c>
    </row>
    <row r="180" spans="2:6" x14ac:dyDescent="0.3">
      <c r="B180" s="7" t="s">
        <v>64</v>
      </c>
      <c r="C180" s="138">
        <v>2434</v>
      </c>
    </row>
    <row r="184" spans="2:6" x14ac:dyDescent="0.3">
      <c r="B184" s="7"/>
    </row>
    <row r="185" spans="2:6" x14ac:dyDescent="0.3">
      <c r="B185" s="7"/>
    </row>
    <row r="186" spans="2:6" x14ac:dyDescent="0.3">
      <c r="B186" s="7"/>
    </row>
    <row r="187" spans="2:6" x14ac:dyDescent="0.3">
      <c r="B187" s="7"/>
    </row>
    <row r="188" spans="2:6" x14ac:dyDescent="0.3">
      <c r="B188" s="7"/>
    </row>
    <row r="189" spans="2:6" x14ac:dyDescent="0.3">
      <c r="B189" s="22" t="s">
        <v>61</v>
      </c>
      <c r="C189" t="s">
        <v>62</v>
      </c>
    </row>
    <row r="191" spans="2:6" x14ac:dyDescent="0.3">
      <c r="B191" s="22" t="s">
        <v>63</v>
      </c>
      <c r="C191" t="s">
        <v>76</v>
      </c>
    </row>
    <row r="192" spans="2:6" x14ac:dyDescent="0.3">
      <c r="B192" s="7" t="s">
        <v>49</v>
      </c>
      <c r="C192" s="138">
        <v>169</v>
      </c>
      <c r="E192" s="7" t="s">
        <v>52</v>
      </c>
      <c r="F192">
        <f>+GETPIVOTDATA("REGIÓN",$B$191,"REGIÓN","MAGALLANES")</f>
        <v>84</v>
      </c>
    </row>
    <row r="193" spans="2:6" x14ac:dyDescent="0.3">
      <c r="B193" s="7" t="s">
        <v>46</v>
      </c>
      <c r="C193" s="138">
        <v>93</v>
      </c>
      <c r="E193" s="7" t="s">
        <v>47</v>
      </c>
      <c r="F193">
        <f>+GETPIVOTDATA("REGIÓN",$B$191,"REGIÓN","AYSÉN")</f>
        <v>43</v>
      </c>
    </row>
    <row r="194" spans="2:6" x14ac:dyDescent="0.3">
      <c r="B194" s="7" t="s">
        <v>48</v>
      </c>
      <c r="C194" s="138">
        <v>92</v>
      </c>
      <c r="E194" s="7" t="s">
        <v>50</v>
      </c>
      <c r="F194">
        <f>+GETPIVOTDATA("REGIÓN",$B$191,"REGIÓN","LOS LAGOS")</f>
        <v>101</v>
      </c>
    </row>
    <row r="195" spans="2:6" x14ac:dyDescent="0.3">
      <c r="B195" s="7" t="s">
        <v>47</v>
      </c>
      <c r="C195" s="138">
        <v>43</v>
      </c>
      <c r="E195" s="7" t="s">
        <v>51</v>
      </c>
      <c r="F195">
        <f>+GETPIVOTDATA("REGIÓN",$B$191,"REGIÓN","LOS RÍOS")</f>
        <v>85</v>
      </c>
    </row>
    <row r="196" spans="2:6" x14ac:dyDescent="0.3">
      <c r="B196" s="7" t="s">
        <v>57</v>
      </c>
      <c r="C196" s="138">
        <v>139</v>
      </c>
      <c r="E196" s="7" t="s">
        <v>874</v>
      </c>
      <c r="F196">
        <f>+GETPIVOTDATA("REGIÓN",$B$191,"REGIÓN","ARAUCANÍA")</f>
        <v>169</v>
      </c>
    </row>
    <row r="197" spans="2:6" x14ac:dyDescent="0.3">
      <c r="B197" s="7" t="s">
        <v>50</v>
      </c>
      <c r="C197" s="138">
        <v>101</v>
      </c>
      <c r="E197" s="7" t="s">
        <v>56</v>
      </c>
      <c r="F197">
        <f>+GETPIVOTDATA("REGIÓN",$B$191,"REGIÓN","BIOBÍO")</f>
        <v>196</v>
      </c>
    </row>
    <row r="198" spans="2:6" x14ac:dyDescent="0.3">
      <c r="B198" s="7" t="s">
        <v>51</v>
      </c>
      <c r="C198" s="138">
        <v>85</v>
      </c>
      <c r="E198" s="7" t="s">
        <v>53</v>
      </c>
      <c r="F198">
        <f>+GETPIVOTDATA("REGIÓN",$B$191,"REGIÓN","ÑUBLE")</f>
        <v>148</v>
      </c>
    </row>
    <row r="199" spans="2:6" x14ac:dyDescent="0.3">
      <c r="B199" s="7" t="s">
        <v>52</v>
      </c>
      <c r="C199" s="138">
        <v>84</v>
      </c>
      <c r="E199" s="7" t="s">
        <v>42</v>
      </c>
      <c r="F199">
        <f>+GETPIVOTDATA("REGIÓN",$B$191,"REGIÓN","MAULE")</f>
        <v>171</v>
      </c>
    </row>
    <row r="200" spans="2:6" x14ac:dyDescent="0.3">
      <c r="B200" s="7" t="s">
        <v>42</v>
      </c>
      <c r="C200" s="138">
        <v>171</v>
      </c>
      <c r="E200" s="7" t="s">
        <v>1423</v>
      </c>
      <c r="F200">
        <f>+GETPIVOTDATA("REGIÓN",$B$191,"REGIÓN","O'HIGGINS")</f>
        <v>139</v>
      </c>
    </row>
    <row r="201" spans="2:6" x14ac:dyDescent="0.3">
      <c r="B201" s="7" t="s">
        <v>77</v>
      </c>
      <c r="C201" s="138">
        <v>331</v>
      </c>
      <c r="E201" s="7" t="s">
        <v>77</v>
      </c>
      <c r="F201">
        <f>+GETPIVOTDATA("REGIÓN",$B$191,"REGIÓN","METROPOLITANA")</f>
        <v>331</v>
      </c>
    </row>
    <row r="202" spans="2:6" x14ac:dyDescent="0.3">
      <c r="B202" s="7" t="s">
        <v>53</v>
      </c>
      <c r="C202" s="138">
        <v>148</v>
      </c>
      <c r="E202" s="7" t="s">
        <v>54</v>
      </c>
      <c r="F202">
        <f>+GETPIVOTDATA("REGIÓN",$B$191,"REGIÓN","VALPARAÍSO")</f>
        <v>409</v>
      </c>
    </row>
    <row r="203" spans="2:6" x14ac:dyDescent="0.3">
      <c r="B203" s="7" t="s">
        <v>45</v>
      </c>
      <c r="C203" s="138">
        <v>104</v>
      </c>
      <c r="E203" s="7" t="s">
        <v>57</v>
      </c>
      <c r="F203">
        <f>+GETPIVOTDATA("REGIÓN",$B$191,"REGIÓN","COQUIMBO")</f>
        <v>139</v>
      </c>
    </row>
    <row r="204" spans="2:6" x14ac:dyDescent="0.3">
      <c r="B204" s="7" t="s">
        <v>54</v>
      </c>
      <c r="C204" s="138">
        <v>409</v>
      </c>
      <c r="E204" s="7" t="s">
        <v>48</v>
      </c>
      <c r="F204">
        <f>+GETPIVOTDATA("REGIÓN",$B$191,"REGIÓN","ATACAMA")</f>
        <v>92</v>
      </c>
    </row>
    <row r="205" spans="2:6" x14ac:dyDescent="0.3">
      <c r="B205" s="7" t="s">
        <v>1113</v>
      </c>
      <c r="C205" s="138">
        <v>196</v>
      </c>
      <c r="E205" s="7" t="s">
        <v>55</v>
      </c>
      <c r="F205">
        <f>+GETPIVOTDATA("REGIÓN",$B$191,"REGIÓN","ANTOFAGASTA")</f>
        <v>130</v>
      </c>
    </row>
    <row r="206" spans="2:6" x14ac:dyDescent="0.3">
      <c r="B206" s="7" t="s">
        <v>55</v>
      </c>
      <c r="C206" s="138">
        <v>130</v>
      </c>
      <c r="E206" s="7" t="s">
        <v>45</v>
      </c>
      <c r="F206">
        <f>+GETPIVOTDATA("REGIÓN",$B$191,"REGIÓN","TARAPACÁ")</f>
        <v>104</v>
      </c>
    </row>
    <row r="207" spans="2:6" x14ac:dyDescent="0.3">
      <c r="B207" s="7" t="s">
        <v>1423</v>
      </c>
      <c r="C207" s="138">
        <v>139</v>
      </c>
      <c r="E207" s="7" t="s">
        <v>46</v>
      </c>
      <c r="F207">
        <f>+GETPIVOTDATA("REGIÓN",$B$191,"REGIÓN","ARICA Y PARINACOTA")</f>
        <v>93</v>
      </c>
    </row>
    <row r="208" spans="2:6" x14ac:dyDescent="0.3">
      <c r="B208" s="7" t="s">
        <v>64</v>
      </c>
      <c r="C208" s="138">
        <v>2434</v>
      </c>
      <c r="F208">
        <f>SUM(F192:F207)</f>
        <v>2434</v>
      </c>
    </row>
    <row r="219" spans="5:5" x14ac:dyDescent="0.3">
      <c r="E219" s="21"/>
    </row>
  </sheetData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NOTAS</vt:lpstr>
      <vt:lpstr>REGISTRO_FISCALIZACIONES</vt:lpstr>
      <vt:lpstr>REGISTRO_SANCIONES</vt:lpstr>
      <vt:lpstr>DATA</vt:lpstr>
      <vt:lpstr>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Adolfo Icaza Gana</dc:creator>
  <cp:lastModifiedBy>Martin Adolfo Icaza Gana</cp:lastModifiedBy>
  <cp:lastPrinted>2026-05-06T21:11:29Z</cp:lastPrinted>
  <dcterms:created xsi:type="dcterms:W3CDTF">2025-02-27T19:33:02Z</dcterms:created>
  <dcterms:modified xsi:type="dcterms:W3CDTF">2026-08-24T21:30:40Z</dcterms:modified>
</cp:coreProperties>
</file>